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750" activeTab="1"/>
  </bookViews>
  <sheets>
    <sheet name="各年度-依時間序列" sheetId="1" r:id="rId1"/>
    <sheet name="創業-111" sheetId="2" r:id="rId2"/>
    <sheet name="創業-110" sheetId="3" r:id="rId3"/>
    <sheet name="創業-109" sheetId="4" r:id="rId4"/>
    <sheet name="創業-108" sheetId="5" r:id="rId5"/>
    <sheet name="創業-107" sheetId="6" r:id="rId6"/>
    <sheet name="創業-106" sheetId="7" r:id="rId7"/>
    <sheet name="創業-105" sheetId="8" r:id="rId8"/>
    <sheet name="創業-104" sheetId="9" r:id="rId9"/>
    <sheet name="創業-103" sheetId="10" r:id="rId10"/>
    <sheet name="創業-102" sheetId="11" r:id="rId11"/>
    <sheet name="創業-101" sheetId="12" r:id="rId12"/>
    <sheet name="創業-100" sheetId="13" r:id="rId13"/>
    <sheet name="創業-99" sheetId="14" r:id="rId14"/>
    <sheet name="創業-98" sheetId="15" r:id="rId15"/>
    <sheet name="創業-97" sheetId="16" r:id="rId16"/>
    <sheet name="創業-96" sheetId="17" r:id="rId17"/>
    <sheet name="創業-95" sheetId="18" r:id="rId18"/>
    <sheet name="創業-94" sheetId="19" r:id="rId19"/>
    <sheet name="創業-93" sheetId="20" r:id="rId20"/>
    <sheet name="創業-92" sheetId="21" r:id="rId21"/>
  </sheets>
  <definedNames>
    <definedName name="\p" localSheetId="10">#REF!</definedName>
    <definedName name="\p" localSheetId="6">#REF!</definedName>
    <definedName name="\p" localSheetId="5">#REF!</definedName>
    <definedName name="\p" localSheetId="4">#REF!</definedName>
    <definedName name="\p" localSheetId="2">#REF!</definedName>
    <definedName name="\p">#REF!</definedName>
    <definedName name="_PPAG" localSheetId="10">#REF!</definedName>
    <definedName name="_PPAG" localSheetId="6">#REF!</definedName>
    <definedName name="_PPAG" localSheetId="5">#REF!</definedName>
    <definedName name="_PPAG" localSheetId="4">#REF!</definedName>
    <definedName name="_PPAG" localSheetId="2">#REF!</definedName>
    <definedName name="_PPAG">#REF!</definedName>
    <definedName name="MSUP" localSheetId="10">#REF!</definedName>
    <definedName name="MSUP">#REF!</definedName>
    <definedName name="_xlnm.Print_Area" localSheetId="12">'創業-100'!$A$1:$Q$9</definedName>
    <definedName name="_xlnm.Print_Area" localSheetId="20">'創業-92'!$A$1:$H$9</definedName>
    <definedName name="_xlnm.Print_Area" localSheetId="16">'創業-96'!$A$1:$H$10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<sst xmlns="http://schemas.openxmlformats.org/spreadsheetml/2006/main" count="615" uniqueCount="105">
  <si>
    <t xml:space="preserve">310
</t>
  </si>
  <si>
    <t>件數</t>
  </si>
  <si>
    <t>Scal</t>
  </si>
  <si>
    <t>性別</t>
  </si>
  <si>
    <t>1</t>
  </si>
  <si>
    <t>2</t>
  </si>
  <si>
    <t>-</t>
  </si>
  <si>
    <t xml:space="preserve">958
</t>
  </si>
  <si>
    <t xml:space="preserve">310
</t>
  </si>
  <si>
    <t>typ38</t>
  </si>
  <si>
    <r>
      <t>Grnt</t>
    </r>
    <r>
      <rPr>
        <sz val="9"/>
        <color indexed="8"/>
        <rFont val="新細明體"/>
        <family val="1"/>
      </rPr>
      <t>之總計</t>
    </r>
  </si>
  <si>
    <r>
      <t>Loan</t>
    </r>
    <r>
      <rPr>
        <sz val="9"/>
        <color indexed="8"/>
        <rFont val="新細明體"/>
        <family val="1"/>
      </rPr>
      <t>之總計</t>
    </r>
  </si>
  <si>
    <r>
      <t xml:space="preserve">微型創業鳳凰貸款
</t>
    </r>
    <r>
      <rPr>
        <sz val="12"/>
        <color indexed="12"/>
        <rFont val="Times New Roman"/>
        <family val="1"/>
      </rPr>
      <t>Micro/Women Start-up Loan</t>
    </r>
  </si>
  <si>
    <r>
      <t xml:space="preserve">保證件數
</t>
    </r>
    <r>
      <rPr>
        <sz val="12"/>
        <color indexed="12"/>
        <rFont val="Times New Roman"/>
        <family val="1"/>
      </rPr>
      <t>No. of Cases</t>
    </r>
  </si>
  <si>
    <r>
      <t xml:space="preserve">保證金額
</t>
    </r>
    <r>
      <rPr>
        <sz val="12"/>
        <color indexed="12"/>
        <rFont val="Times New Roman"/>
        <family val="1"/>
      </rPr>
      <t>Amount Guaranteed</t>
    </r>
  </si>
  <si>
    <r>
      <t>保證件數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No. of Cases</t>
    </r>
  </si>
  <si>
    <r>
      <t xml:space="preserve">融資金額
</t>
    </r>
    <r>
      <rPr>
        <sz val="12"/>
        <color indexed="12"/>
        <rFont val="Times New Roman"/>
        <family val="1"/>
      </rPr>
      <t>Amount Supported by Guarantees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</si>
  <si>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102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2013</t>
    </r>
  </si>
  <si>
    <r>
      <t xml:space="preserve">貸款名稱
</t>
    </r>
    <r>
      <rPr>
        <sz val="12"/>
        <color indexed="12"/>
        <rFont val="Times New Roman"/>
        <family val="1"/>
      </rPr>
      <t>Item of Loan</t>
    </r>
  </si>
  <si>
    <r>
      <t>青年創業貸款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Youth Business Start-up Loan</t>
    </r>
  </si>
  <si>
    <r>
      <t xml:space="preserve">資料來源：中小企業信保基金
</t>
    </r>
    <r>
      <rPr>
        <sz val="11"/>
        <color indexed="12"/>
        <rFont val="Times New Roman"/>
        <family val="1"/>
      </rPr>
      <t>Data Source: Small and Medium Enterprise Credit Guarantee Fund of Taiwan.</t>
    </r>
  </si>
  <si>
    <r>
      <t xml:space="preserve">百分比
</t>
    </r>
    <r>
      <rPr>
        <sz val="12"/>
        <color indexed="12"/>
        <rFont val="Times New Roman"/>
        <family val="1"/>
      </rPr>
      <t>%</t>
    </r>
  </si>
  <si>
    <r>
      <t xml:space="preserve">男性
</t>
    </r>
    <r>
      <rPr>
        <sz val="12"/>
        <color indexed="12"/>
        <rFont val="Times New Roman"/>
        <family val="1"/>
      </rPr>
      <t>Male</t>
    </r>
  </si>
  <si>
    <r>
      <t>女性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Female</t>
    </r>
  </si>
  <si>
    <r>
      <t>保證金額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Amount Guaranteed</t>
    </r>
  </si>
  <si>
    <r>
      <t>備註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Note</t>
    </r>
  </si>
  <si>
    <r>
      <t xml:space="preserve">總計
</t>
    </r>
    <r>
      <rPr>
        <sz val="12"/>
        <color indexed="12"/>
        <rFont val="Times New Roman"/>
        <family val="1"/>
      </rPr>
      <t>Total</t>
    </r>
  </si>
  <si>
    <r>
      <t xml:space="preserve">總計
</t>
    </r>
    <r>
      <rPr>
        <sz val="12"/>
        <color indexed="12"/>
        <rFont val="Times New Roman"/>
        <family val="1"/>
      </rPr>
      <t>Total</t>
    </r>
  </si>
  <si>
    <r>
      <t xml:space="preserve">男性
</t>
    </r>
    <r>
      <rPr>
        <sz val="12"/>
        <color indexed="12"/>
        <rFont val="Times New Roman"/>
        <family val="1"/>
      </rPr>
      <t>Male</t>
    </r>
  </si>
  <si>
    <r>
      <t xml:space="preserve">女性
</t>
    </r>
    <r>
      <rPr>
        <sz val="12"/>
        <color indexed="12"/>
        <rFont val="Times New Roman"/>
        <family val="1"/>
      </rPr>
      <t>Female</t>
    </r>
  </si>
  <si>
    <r>
      <t xml:space="preserve">備註
</t>
    </r>
    <r>
      <rPr>
        <sz val="12"/>
        <color indexed="12"/>
        <rFont val="Times New Roman"/>
        <family val="1"/>
      </rPr>
      <t>Note</t>
    </r>
  </si>
  <si>
    <r>
      <t xml:space="preserve">金額
</t>
    </r>
    <r>
      <rPr>
        <sz val="12"/>
        <color indexed="12"/>
        <rFont val="Times New Roman"/>
        <family val="1"/>
      </rPr>
      <t>Amount</t>
    </r>
  </si>
  <si>
    <r>
      <t xml:space="preserve">金額
</t>
    </r>
    <r>
      <rPr>
        <sz val="12"/>
        <color indexed="12"/>
        <rFont val="Times New Roman"/>
        <family val="1"/>
      </rPr>
      <t>Amount</t>
    </r>
  </si>
  <si>
    <r>
      <t xml:space="preserve">      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101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>Year 2012</t>
    </r>
  </si>
  <si>
    <r>
      <t>填報日期：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13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June 13, 2013</t>
    </r>
  </si>
  <si>
    <r>
      <t xml:space="preserve">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100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   Year 2011</t>
    </r>
  </si>
  <si>
    <r>
      <t xml:space="preserve">資料來源：中小企業信保基金
</t>
    </r>
    <r>
      <rPr>
        <sz val="11"/>
        <color indexed="12"/>
        <rFont val="Times New Roman"/>
        <family val="1"/>
      </rPr>
      <t>Data Source: Small and Medium Enterprise Credit Guarantee Fund of Taiwan.</t>
    </r>
  </si>
  <si>
    <r>
      <t>填報日期：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9, 2012</t>
    </r>
  </si>
  <si>
    <r>
      <t xml:space="preserve">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99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>Year 2010</t>
    </r>
  </si>
  <si>
    <r>
      <t>填報日期：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  <r>
      <rPr>
        <sz val="11"/>
        <color indexed="12"/>
        <rFont val="標楷體"/>
        <family val="4"/>
      </rPr>
      <t xml:space="preserve">
</t>
    </r>
    <r>
      <rPr>
        <sz val="11"/>
        <color indexed="12"/>
        <rFont val="Times New Roman"/>
        <family val="1"/>
      </rPr>
      <t>Report Date: May 30, 2011</t>
    </r>
  </si>
  <si>
    <r>
      <t xml:space="preserve">       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98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  Year 2009</t>
    </r>
  </si>
  <si>
    <r>
      <t>填報日期：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20, 2010</t>
    </r>
  </si>
  <si>
    <r>
      <t>資料來源：</t>
    </r>
    <r>
      <rPr>
        <sz val="11"/>
        <color indexed="10"/>
        <rFont val="標楷體"/>
        <family val="4"/>
      </rPr>
      <t>勞動部及教育部青年發展署</t>
    </r>
    <r>
      <rPr>
        <sz val="11"/>
        <rFont val="Times New Roman"/>
        <family val="1"/>
      </rPr>
      <t xml:space="preserve">
</t>
    </r>
    <r>
      <rPr>
        <sz val="11"/>
        <color indexed="12"/>
        <rFont val="Times New Roman"/>
        <family val="1"/>
      </rPr>
      <t>Data Source: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Ministry of Labor; Youth Development Administration, Ministry of Education.</t>
    </r>
  </si>
  <si>
    <r>
      <t>填報日期：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日</t>
    </r>
    <r>
      <rPr>
        <sz val="11"/>
        <color indexed="12"/>
        <rFont val="標楷體"/>
        <family val="4"/>
      </rPr>
      <t xml:space="preserve">
</t>
    </r>
    <r>
      <rPr>
        <sz val="11"/>
        <color indexed="12"/>
        <rFont val="Times New Roman"/>
        <family val="1"/>
      </rPr>
      <t>Report Date: Arpil 8, 2009</t>
    </r>
  </si>
  <si>
    <r>
      <t>件數
（人數）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No. of Cases (Applicants)</t>
    </r>
  </si>
  <si>
    <r>
      <t xml:space="preserve">以件數計算
</t>
    </r>
    <r>
      <rPr>
        <sz val="12"/>
        <color indexed="12"/>
        <rFont val="Times New Roman"/>
        <family val="1"/>
      </rPr>
      <t>Based on Cases</t>
    </r>
  </si>
  <si>
    <r>
      <t xml:space="preserve">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97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</t>
    </r>
    <r>
      <rPr>
        <sz val="11"/>
        <color indexed="12"/>
        <rFont val="Times New Roman"/>
        <family val="1"/>
      </rPr>
      <t xml:space="preserve">   Year 2008</t>
    </r>
  </si>
  <si>
    <r>
      <t xml:space="preserve">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96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</t>
    </r>
    <r>
      <rPr>
        <sz val="11"/>
        <color indexed="12"/>
        <rFont val="Times New Roman"/>
        <family val="1"/>
      </rPr>
      <t xml:space="preserve">  Year 2007</t>
    </r>
  </si>
  <si>
    <r>
      <t>填報日期：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6, 2008</t>
    </r>
  </si>
  <si>
    <r>
      <t xml:space="preserve">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95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</t>
    </r>
    <r>
      <rPr>
        <sz val="11"/>
        <color indexed="12"/>
        <rFont val="Times New Roman"/>
        <family val="1"/>
      </rPr>
      <t xml:space="preserve">        Year 2006</t>
    </r>
  </si>
  <si>
    <r>
      <t>資料來源：</t>
    </r>
    <r>
      <rPr>
        <sz val="11"/>
        <color indexed="10"/>
        <rFont val="標楷體"/>
        <family val="4"/>
      </rPr>
      <t>教育部青年發展署</t>
    </r>
    <r>
      <rPr>
        <sz val="11"/>
        <rFont val="標楷體"/>
        <family val="4"/>
      </rPr>
      <t xml:space="preserve">及經濟部中小企業處
</t>
    </r>
    <r>
      <rPr>
        <sz val="11"/>
        <color indexed="12"/>
        <rFont val="Times New Roman"/>
        <family val="1"/>
      </rPr>
      <t xml:space="preserve">Data Source: </t>
    </r>
    <r>
      <rPr>
        <sz val="11"/>
        <color indexed="10"/>
        <rFont val="Times New Roman"/>
        <family val="1"/>
      </rPr>
      <t>Youth Development Administration, Ministry of Education;</t>
    </r>
    <r>
      <rPr>
        <sz val="11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Small and Medium Enterprise Administration, 
                      Ministry of Economic Affairs.</t>
    </r>
  </si>
  <si>
    <r>
      <t>填報日期：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March 30, 2007</t>
    </r>
  </si>
  <si>
    <r>
      <t xml:space="preserve">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94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</t>
    </r>
    <r>
      <rPr>
        <sz val="11"/>
        <color indexed="12"/>
        <rFont val="Times New Roman"/>
        <family val="1"/>
      </rPr>
      <t xml:space="preserve">                       Year 2005</t>
    </r>
  </si>
  <si>
    <r>
      <t>資料來源：</t>
    </r>
    <r>
      <rPr>
        <sz val="11"/>
        <color indexed="10"/>
        <rFont val="標楷體"/>
        <family val="4"/>
      </rPr>
      <t>教育部青年發展署</t>
    </r>
    <r>
      <rPr>
        <sz val="11"/>
        <rFont val="標楷體"/>
        <family val="4"/>
      </rPr>
      <t xml:space="preserve">及經濟部中小企業處
</t>
    </r>
    <r>
      <rPr>
        <sz val="11"/>
        <color indexed="12"/>
        <rFont val="Times New Roman"/>
        <family val="1"/>
      </rPr>
      <t>Data Source:</t>
    </r>
    <r>
      <rPr>
        <sz val="11"/>
        <color indexed="10"/>
        <rFont val="Times New Roman"/>
        <family val="1"/>
      </rPr>
      <t xml:space="preserve"> Youth Development Administration, Ministry of Education;</t>
    </r>
    <r>
      <rPr>
        <sz val="11"/>
        <color indexed="12"/>
        <rFont val="Times New Roman"/>
        <family val="1"/>
      </rPr>
      <t xml:space="preserve"> Small and Medium Enterprise Administration, 
                      Ministry of Economic Affairs.</t>
    </r>
  </si>
  <si>
    <r>
      <t>填報日期：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18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August 18, 2006</t>
    </r>
  </si>
  <si>
    <r>
      <t xml:space="preserve">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93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</t>
    </r>
    <r>
      <rPr>
        <sz val="11"/>
        <color indexed="12"/>
        <rFont val="Times New Roman"/>
        <family val="1"/>
      </rPr>
      <t xml:space="preserve">           Year 2004</t>
    </r>
  </si>
  <si>
    <r>
      <t>資料來源：</t>
    </r>
    <r>
      <rPr>
        <sz val="11"/>
        <color indexed="10"/>
        <rFont val="標楷體"/>
        <family val="4"/>
      </rPr>
      <t>教育部青年發展署</t>
    </r>
    <r>
      <rPr>
        <sz val="11"/>
        <rFont val="標楷體"/>
        <family val="4"/>
      </rPr>
      <t xml:space="preserve">及經濟部中小企業處
</t>
    </r>
    <r>
      <rPr>
        <sz val="11"/>
        <color indexed="12"/>
        <rFont val="Times New Roman"/>
        <family val="1"/>
      </rPr>
      <t>Data Source: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Youth Development Administration, Ministry of Education;</t>
    </r>
    <r>
      <rPr>
        <sz val="11"/>
        <color indexed="12"/>
        <rFont val="Times New Roman"/>
        <family val="1"/>
      </rPr>
      <t xml:space="preserve"> Small and Medium Enterprise Administration, 
                     Ministry of Economic Affairs.</t>
    </r>
  </si>
  <si>
    <r>
      <t xml:space="preserve">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92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</t>
    </r>
    <r>
      <rPr>
        <sz val="11"/>
        <color indexed="12"/>
        <rFont val="Times New Roman"/>
        <family val="1"/>
      </rPr>
      <t xml:space="preserve">                 Year 2003</t>
    </r>
  </si>
  <si>
    <r>
      <t xml:space="preserve">以人數計算
</t>
    </r>
    <r>
      <rPr>
        <sz val="12"/>
        <color indexed="12"/>
        <rFont val="Times New Roman"/>
        <family val="1"/>
      </rPr>
      <t>Based on Applicants</t>
    </r>
  </si>
  <si>
    <r>
      <t>資料來源：</t>
    </r>
    <r>
      <rPr>
        <sz val="11"/>
        <color indexed="10"/>
        <rFont val="標楷體"/>
        <family val="4"/>
      </rPr>
      <t>教育部青年發展署</t>
    </r>
    <r>
      <rPr>
        <sz val="11"/>
        <color indexed="12"/>
        <rFont val="標楷體"/>
        <family val="4"/>
      </rPr>
      <t>、</t>
    </r>
    <r>
      <rPr>
        <sz val="11"/>
        <rFont val="標楷體"/>
        <family val="4"/>
      </rPr>
      <t>經濟部中小企業處</t>
    </r>
    <r>
      <rPr>
        <sz val="11"/>
        <color indexed="10"/>
        <rFont val="標楷體"/>
        <family val="4"/>
      </rPr>
      <t>及勞動部</t>
    </r>
    <r>
      <rPr>
        <sz val="11"/>
        <rFont val="Times New Roman"/>
        <family val="1"/>
      </rPr>
      <t xml:space="preserve">
</t>
    </r>
    <r>
      <rPr>
        <sz val="11"/>
        <color indexed="12"/>
        <rFont val="Times New Roman"/>
        <family val="1"/>
      </rPr>
      <t xml:space="preserve">Data Source: </t>
    </r>
    <r>
      <rPr>
        <sz val="11"/>
        <color indexed="10"/>
        <rFont val="Times New Roman"/>
        <family val="1"/>
      </rPr>
      <t>Youth Development Administration, Ministry of Education;</t>
    </r>
    <r>
      <rPr>
        <sz val="11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Small and Medium Enterprise Administration, Ministry of Economic
                   Affairs;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Ministry of Labor.</t>
    </r>
  </si>
  <si>
    <r>
      <t>創業貸款</t>
    </r>
    <r>
      <rPr>
        <sz val="18"/>
        <color indexed="10"/>
        <rFont val="標楷體"/>
        <family val="4"/>
      </rPr>
      <t>申請人</t>
    </r>
    <r>
      <rPr>
        <sz val="18"/>
        <rFont val="標楷體"/>
        <family val="4"/>
      </rPr>
      <t xml:space="preserve">性別統計
</t>
    </r>
    <r>
      <rPr>
        <sz val="18"/>
        <color indexed="12"/>
        <rFont val="Times New Roman"/>
        <family val="1"/>
      </rPr>
      <t>Statistics of Applicant's Gender by Start-up Loans</t>
    </r>
  </si>
  <si>
    <r>
      <t>創業貸款</t>
    </r>
    <r>
      <rPr>
        <sz val="18"/>
        <color indexed="10"/>
        <rFont val="標楷體"/>
        <family val="4"/>
      </rPr>
      <t>申請人</t>
    </r>
    <r>
      <rPr>
        <sz val="18"/>
        <rFont val="標楷體"/>
        <family val="4"/>
      </rPr>
      <t xml:space="preserve">性別統計
</t>
    </r>
    <r>
      <rPr>
        <sz val="18"/>
        <color indexed="12"/>
        <rFont val="Times New Roman"/>
        <family val="1"/>
      </rPr>
      <t>Statistics of Applicant's Gender by Start-up Loans</t>
    </r>
  </si>
  <si>
    <r>
      <t>創業貸款</t>
    </r>
    <r>
      <rPr>
        <sz val="18"/>
        <color indexed="10"/>
        <rFont val="標楷體"/>
        <family val="4"/>
      </rPr>
      <t>申請人</t>
    </r>
    <r>
      <rPr>
        <sz val="18"/>
        <rFont val="標楷體"/>
        <family val="4"/>
      </rPr>
      <t xml:space="preserve">性別統計
</t>
    </r>
    <r>
      <rPr>
        <sz val="18"/>
        <color indexed="12"/>
        <rFont val="Times New Roman"/>
        <family val="1"/>
      </rPr>
      <t>Statistics of Applicant's Gender by Start-up Loans</t>
    </r>
  </si>
  <si>
    <r>
      <t>創業貸款</t>
    </r>
    <r>
      <rPr>
        <sz val="18"/>
        <color indexed="10"/>
        <rFont val="標楷體"/>
        <family val="4"/>
      </rPr>
      <t>申請人</t>
    </r>
    <r>
      <rPr>
        <sz val="18"/>
        <rFont val="標楷體"/>
        <family val="4"/>
      </rPr>
      <t xml:space="preserve">性別統計
</t>
    </r>
    <r>
      <rPr>
        <sz val="18"/>
        <color indexed="12"/>
        <rFont val="Times New Roman"/>
        <family val="1"/>
      </rPr>
      <t xml:space="preserve">Statistics of Applicant's Gender by Start-up Loans </t>
    </r>
  </si>
  <si>
    <r>
      <t xml:space="preserve">金額單位：新台幣萬元
</t>
    </r>
    <r>
      <rPr>
        <sz val="11"/>
        <color indexed="12"/>
        <rFont val="Times New Roman"/>
        <family val="1"/>
      </rPr>
      <t>Amount unit: NT$10 thousand</t>
    </r>
  </si>
  <si>
    <r>
      <t>金額單位：新台幣萬元</t>
    </r>
    <r>
      <rPr>
        <sz val="11"/>
        <color indexed="12"/>
        <rFont val="標楷體"/>
        <family val="4"/>
      </rPr>
      <t xml:space="preserve">
</t>
    </r>
    <r>
      <rPr>
        <sz val="11"/>
        <color indexed="12"/>
        <rFont val="Times New Roman"/>
        <family val="1"/>
      </rPr>
      <t>Amount unit: NT$10 thousand</t>
    </r>
  </si>
  <si>
    <r>
      <t>註：</t>
    </r>
    <r>
      <rPr>
        <sz val="12"/>
        <color indexed="10"/>
        <rFont val="標楷體"/>
        <family val="4"/>
      </rPr>
      <t>「</t>
    </r>
    <r>
      <rPr>
        <sz val="12"/>
        <rFont val="標楷體"/>
        <family val="4"/>
      </rPr>
      <t>微型企業創業貸款</t>
    </r>
    <r>
      <rPr>
        <sz val="12"/>
        <color indexed="10"/>
        <rFont val="標楷體"/>
        <family val="4"/>
      </rPr>
      <t>」業奉行政院核定</t>
    </r>
    <r>
      <rPr>
        <sz val="12"/>
        <rFont val="標楷體"/>
        <family val="4"/>
      </rPr>
      <t>自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日起由</t>
    </r>
    <r>
      <rPr>
        <sz val="12"/>
        <color indexed="10"/>
        <rFont val="標楷體"/>
        <family val="4"/>
      </rPr>
      <t>勞動部</t>
    </r>
    <r>
      <rPr>
        <sz val="12"/>
        <rFont val="標楷體"/>
        <family val="4"/>
      </rPr>
      <t>接辦</t>
    </r>
    <r>
      <rPr>
        <sz val="12"/>
        <color indexed="10"/>
        <rFont val="標楷體"/>
        <family val="4"/>
      </rPr>
      <t>，該項貸款嗣後併入「微型創業鳳凰貸款」</t>
    </r>
    <r>
      <rPr>
        <sz val="12"/>
        <rFont val="標楷體"/>
        <family val="4"/>
      </rPr>
      <t xml:space="preserve">；
</t>
    </r>
    <r>
      <rPr>
        <sz val="12"/>
        <rFont val="Times New Roman"/>
        <family val="1"/>
      </rPr>
      <t xml:space="preserve">        </t>
    </r>
    <r>
      <rPr>
        <sz val="12"/>
        <color indexed="10"/>
        <rFont val="標楷體"/>
        <family val="4"/>
      </rPr>
      <t>「微型企業創業貸款」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月資料係由</t>
    </r>
    <r>
      <rPr>
        <sz val="12"/>
        <color indexed="10"/>
        <rFont val="標楷體"/>
        <family val="4"/>
      </rPr>
      <t>勞動部</t>
    </r>
    <r>
      <rPr>
        <sz val="12"/>
        <rFont val="標楷體"/>
        <family val="4"/>
      </rPr>
      <t xml:space="preserve">提供
</t>
    </r>
    <r>
      <rPr>
        <sz val="12"/>
        <rFont val="Times New Roman"/>
        <family val="1"/>
      </rPr>
      <t>Note:  Since March 1, 2007, Ministry of Labor has conducted the "Micro-business Start-up Loan", which was incorporated into
          "Micro/Women Start-up Loan" afterwards.  The data of "Micro-business Start-up Loan" for March-December 2007 was 
          provided by Ministry of Labor.</t>
    </r>
  </si>
  <si>
    <r>
      <t>填報日期：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年5月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11, 2015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</si>
  <si>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103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2014</t>
    </r>
  </si>
  <si>
    <r>
      <rPr>
        <sz val="12"/>
        <color indexed="10"/>
        <rFont val="標楷體"/>
        <family val="4"/>
      </rPr>
      <t>青年創業及啟動金貸款</t>
    </r>
    <r>
      <rPr>
        <sz val="12"/>
        <color indexed="12"/>
        <rFont val="標楷體"/>
        <family val="4"/>
      </rPr>
      <t xml:space="preserve">
</t>
    </r>
    <r>
      <rPr>
        <sz val="12"/>
        <color indexed="12"/>
        <rFont val="Times New Roman"/>
        <family val="1"/>
      </rPr>
      <t>Youth Business Start-up Loan</t>
    </r>
  </si>
  <si>
    <r>
      <t>填報日期：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13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June 13, 2014</t>
    </r>
  </si>
  <si>
    <r>
      <t xml:space="preserve">資料來源：中小企業信保基金
</t>
    </r>
    <r>
      <rPr>
        <sz val="11"/>
        <color indexed="12"/>
        <rFont val="Times New Roman"/>
        <family val="1"/>
      </rPr>
      <t>Data Source: Small and Medium Enterprise Credit Guarantee Fund of Taiwan.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</si>
  <si>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104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2015</t>
    </r>
  </si>
  <si>
    <r>
      <t>填報日期：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 xml:space="preserve">年5月5日
</t>
    </r>
    <r>
      <rPr>
        <sz val="11"/>
        <color indexed="12"/>
        <rFont val="Times New Roman"/>
        <family val="1"/>
      </rPr>
      <t>Report Date: May 5, 2016</t>
    </r>
  </si>
  <si>
    <t>青年創業貸款
Youth Business Start-up Loan</t>
  </si>
  <si>
    <t>青年創業貸款
Youth Business Start-up Loan</t>
  </si>
  <si>
    <t>青年創業貸款
(=青年創業及啟動金貸款+青年創業貸款)</t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</si>
  <si>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105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2016</t>
    </r>
  </si>
  <si>
    <r>
      <t>填報日期：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14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5, 2016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</si>
  <si>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106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2017</t>
    </r>
  </si>
  <si>
    <r>
      <t>填報日期：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4, 2018</t>
    </r>
  </si>
  <si>
    <r>
      <t>填報日期：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 xml:space="preserve">日
</t>
    </r>
    <r>
      <rPr>
        <sz val="11"/>
        <color indexed="12"/>
        <rFont val="Times New Roman"/>
        <family val="1"/>
      </rPr>
      <t>Report Date: May 20, 2019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</si>
  <si>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107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2018</t>
    </r>
  </si>
  <si>
    <r>
      <t xml:space="preserve">貸款名稱
</t>
    </r>
    <r>
      <rPr>
        <sz val="12"/>
        <color indexed="12"/>
        <rFont val="Times New Roman"/>
        <family val="1"/>
      </rPr>
      <t>Item of Loan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</si>
  <si>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108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度</t>
    </r>
    <r>
      <rPr>
        <sz val="11"/>
        <rFont val="標楷體"/>
        <family val="4"/>
      </rPr>
      <t xml:space="preserve">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2019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</si>
  <si>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109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2020</t>
    </r>
  </si>
  <si>
    <r>
      <t>填報日期：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13</t>
    </r>
    <r>
      <rPr>
        <sz val="11"/>
        <rFont val="標楷體"/>
        <family val="4"/>
      </rPr>
      <t xml:space="preserve">日
</t>
    </r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</si>
  <si>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color indexed="10"/>
        <rFont val="Times New Roman"/>
        <family val="1"/>
      </rPr>
      <t xml:space="preserve"> 110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2021</t>
    </r>
  </si>
  <si>
    <r>
      <t>填報日期：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 xml:space="preserve"> 24</t>
    </r>
    <r>
      <rPr>
        <sz val="11"/>
        <color indexed="8"/>
        <rFont val="標楷體"/>
        <family val="4"/>
      </rPr>
      <t xml:space="preserve">日
</t>
    </r>
  </si>
  <si>
    <t>備註：總計金額尾數差係四捨五入所致。</t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</si>
  <si>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民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國</t>
    </r>
    <r>
      <rPr>
        <sz val="11"/>
        <color indexed="10"/>
        <rFont val="Times New Roman"/>
        <family val="1"/>
      </rPr>
      <t xml:space="preserve"> 111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 xml:space="preserve">度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12"/>
        <rFont val="Times New Roman"/>
        <family val="1"/>
      </rPr>
      <t xml:space="preserve"> Year 2022</t>
    </r>
  </si>
  <si>
    <r>
      <t>填報日期：</t>
    </r>
    <r>
      <rPr>
        <sz val="11"/>
        <color indexed="8"/>
        <rFont val="Times New Roman"/>
        <family val="1"/>
      </rPr>
      <t>112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 xml:space="preserve"> 17</t>
    </r>
    <r>
      <rPr>
        <sz val="11"/>
        <color indexed="8"/>
        <rFont val="標楷體"/>
        <family val="4"/>
      </rPr>
      <t xml:space="preserve">日
</t>
    </r>
  </si>
  <si>
    <r>
      <t xml:space="preserve">創業貸款申請人性別統計
</t>
    </r>
    <r>
      <rPr>
        <sz val="24"/>
        <rFont val="Times New Roman"/>
        <family val="1"/>
      </rPr>
      <t>Statistics of Applicant's Gender by Start-up Loans</t>
    </r>
  </si>
  <si>
    <r>
      <t>金額單位：新台幣萬元；</t>
    </r>
    <r>
      <rPr>
        <sz val="12"/>
        <rFont val="Times New Roman"/>
        <family val="1"/>
      </rPr>
      <t>%
Amount unit: NT$10 thousand; %</t>
    </r>
  </si>
  <si>
    <r>
      <t xml:space="preserve">年度
</t>
    </r>
    <r>
      <rPr>
        <sz val="12"/>
        <rFont val="Times New Roman"/>
        <family val="1"/>
      </rPr>
      <t>Year</t>
    </r>
  </si>
  <si>
    <r>
      <t xml:space="preserve">性別
</t>
    </r>
    <r>
      <rPr>
        <sz val="12"/>
        <rFont val="Times New Roman"/>
        <family val="1"/>
      </rPr>
      <t>Gender</t>
    </r>
  </si>
  <si>
    <r>
      <t xml:space="preserve">微型創業鳳凰貸款
</t>
    </r>
    <r>
      <rPr>
        <sz val="12"/>
        <rFont val="Times New Roman"/>
        <family val="1"/>
      </rPr>
      <t>Micro/Women Start-up Loan</t>
    </r>
  </si>
  <si>
    <r>
      <t xml:space="preserve">青年創業貸款
</t>
    </r>
    <r>
      <rPr>
        <sz val="12"/>
        <rFont val="Times New Roman"/>
        <family val="1"/>
      </rPr>
      <t>Youth Business Start-up Loan</t>
    </r>
  </si>
  <si>
    <r>
      <t xml:space="preserve">保證件數
</t>
    </r>
    <r>
      <rPr>
        <sz val="12"/>
        <rFont val="Times New Roman"/>
        <family val="1"/>
      </rPr>
      <t>No. of Cases</t>
    </r>
  </si>
  <si>
    <r>
      <t xml:space="preserve">保證金額
</t>
    </r>
    <r>
      <rPr>
        <sz val="12"/>
        <rFont val="Times New Roman"/>
        <family val="1"/>
      </rPr>
      <t>Amount Guaranteed</t>
    </r>
  </si>
  <si>
    <r>
      <t xml:space="preserve">融資金額
</t>
    </r>
    <r>
      <rPr>
        <sz val="12"/>
        <rFont val="Times New Roman"/>
        <family val="1"/>
      </rPr>
      <t>Amount Supported by Guarantees</t>
    </r>
  </si>
  <si>
    <r>
      <t>男</t>
    </r>
    <r>
      <rPr>
        <sz val="12"/>
        <rFont val="Times New Roman"/>
        <family val="1"/>
      </rPr>
      <t xml:space="preserve"> M</t>
    </r>
  </si>
  <si>
    <r>
      <t>女</t>
    </r>
    <r>
      <rPr>
        <sz val="12"/>
        <rFont val="Times New Roman"/>
        <family val="1"/>
      </rPr>
      <t xml:space="preserve"> F</t>
    </r>
  </si>
  <si>
    <r>
      <t>資料來源：經濟部中小企業處、中小企業信保基金、勞動部及教育部青年發展署</t>
    </r>
    <r>
      <rPr>
        <sz val="11"/>
        <rFont val="Times New Roman"/>
        <family val="1"/>
      </rPr>
      <t xml:space="preserve">
Data 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Small and Medium Enterprise Administration, Ministry of Economic Affairs; Small and Medium Enterprise
                        Credit Guarantee Fund of Taiwan; Ministry of Labor; Youth Development Administration, Ministry of Education.</t>
    </r>
  </si>
  <si>
    <r>
      <t>備註：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 xml:space="preserve">年度係由政府部門辦理政策性貸款數據，爰僅提供融資金額。
</t>
    </r>
    <r>
      <rPr>
        <sz val="11"/>
        <rFont val="Times New Roman"/>
        <family val="1"/>
      </rPr>
      <t>Note: The Amount Guaranteed for year 2003-2008 is not available.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</si>
</sst>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9"/>
      <color indexed="8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11"/>
      <color indexed="12"/>
      <name val="標楷體"/>
      <family val="4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標楷體"/>
      <family val="4"/>
    </font>
    <font>
      <sz val="11"/>
      <color indexed="10"/>
      <name val="標楷體"/>
      <family val="4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18"/>
      <color indexed="10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9" fillId="33" borderId="11" xfId="37" applyFont="1" applyFill="1" applyBorder="1" applyAlignment="1">
      <alignment horizontal="center"/>
      <protection/>
    </xf>
    <xf numFmtId="0" fontId="4" fillId="0" borderId="12" xfId="0" applyFont="1" applyBorder="1" applyAlignment="1">
      <alignment vertical="center" wrapText="1"/>
    </xf>
    <xf numFmtId="0" fontId="4" fillId="0" borderId="13" xfId="34" applyFont="1" applyFill="1" applyBorder="1">
      <alignment vertical="center"/>
      <protection/>
    </xf>
    <xf numFmtId="0" fontId="4" fillId="0" borderId="14" xfId="34" applyFont="1" applyFill="1" applyBorder="1">
      <alignment vertical="center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0" xfId="34" applyFo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0" xfId="34" applyFont="1" applyBorder="1" applyAlignment="1">
      <alignment horizontal="right" vertical="center"/>
      <protection/>
    </xf>
    <xf numFmtId="177" fontId="3" fillId="0" borderId="0" xfId="40" applyNumberFormat="1" applyFont="1" applyFill="1" applyBorder="1" applyAlignment="1">
      <alignment vertical="center"/>
    </xf>
    <xf numFmtId="0" fontId="3" fillId="0" borderId="0" xfId="34" applyFont="1" applyFill="1" applyBorder="1">
      <alignment vertical="center"/>
      <protection/>
    </xf>
    <xf numFmtId="0" fontId="3" fillId="0" borderId="0" xfId="34" applyFont="1" applyFill="1">
      <alignment vertical="center"/>
      <protection/>
    </xf>
    <xf numFmtId="177" fontId="3" fillId="34" borderId="0" xfId="40" applyNumberFormat="1" applyFont="1" applyFill="1" applyBorder="1" applyAlignment="1">
      <alignment vertical="center"/>
    </xf>
    <xf numFmtId="0" fontId="14" fillId="0" borderId="0" xfId="34" applyFont="1" applyFill="1" applyAlignment="1">
      <alignment horizontal="right" vertical="center"/>
      <protection/>
    </xf>
    <xf numFmtId="177" fontId="3" fillId="0" borderId="0" xfId="40" applyNumberFormat="1" applyFont="1" applyFill="1" applyBorder="1" applyAlignment="1">
      <alignment vertical="center"/>
    </xf>
    <xf numFmtId="177" fontId="3" fillId="0" borderId="0" xfId="40" applyNumberFormat="1" applyFont="1" applyFill="1" applyBorder="1" applyAlignment="1">
      <alignment horizontal="right" vertical="center"/>
    </xf>
    <xf numFmtId="0" fontId="14" fillId="0" borderId="0" xfId="34" applyFont="1" applyFill="1" applyBorder="1" applyAlignment="1">
      <alignment horizontal="right" vertical="center"/>
      <protection/>
    </xf>
    <xf numFmtId="177" fontId="3" fillId="0" borderId="0" xfId="40" applyNumberFormat="1" applyFont="1" applyFill="1" applyBorder="1" applyAlignment="1">
      <alignment vertical="center" wrapText="1"/>
    </xf>
    <xf numFmtId="177" fontId="3" fillId="0" borderId="15" xfId="40" applyNumberFormat="1" applyFont="1" applyFill="1" applyBorder="1" applyAlignment="1">
      <alignment horizontal="right" vertical="center"/>
    </xf>
    <xf numFmtId="0" fontId="14" fillId="0" borderId="15" xfId="34" applyFont="1" applyFill="1" applyBorder="1" applyAlignment="1">
      <alignment horizontal="right" vertical="center"/>
      <protection/>
    </xf>
    <xf numFmtId="177" fontId="3" fillId="0" borderId="15" xfId="4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13" fillId="0" borderId="14" xfId="41" applyNumberFormat="1" applyFont="1" applyBorder="1" applyAlignment="1">
      <alignment vertical="center"/>
    </xf>
    <xf numFmtId="10" fontId="13" fillId="0" borderId="14" xfId="48" applyNumberFormat="1" applyFont="1" applyBorder="1" applyAlignment="1">
      <alignment vertical="center"/>
    </xf>
    <xf numFmtId="10" fontId="13" fillId="0" borderId="16" xfId="48" applyNumberFormat="1" applyFont="1" applyBorder="1" applyAlignment="1">
      <alignment vertical="center"/>
    </xf>
    <xf numFmtId="177" fontId="13" fillId="0" borderId="16" xfId="41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77" fontId="13" fillId="0" borderId="14" xfId="38" applyNumberFormat="1" applyFont="1" applyBorder="1" applyAlignment="1">
      <alignment vertical="center"/>
    </xf>
    <xf numFmtId="177" fontId="13" fillId="0" borderId="16" xfId="38" applyNumberFormat="1" applyFont="1" applyBorder="1" applyAlignment="1">
      <alignment vertical="center"/>
    </xf>
    <xf numFmtId="177" fontId="13" fillId="0" borderId="14" xfId="39" applyNumberFormat="1" applyFont="1" applyBorder="1" applyAlignment="1">
      <alignment vertical="center"/>
    </xf>
    <xf numFmtId="10" fontId="13" fillId="0" borderId="14" xfId="47" applyNumberFormat="1" applyFont="1" applyBorder="1" applyAlignment="1">
      <alignment vertical="center"/>
    </xf>
    <xf numFmtId="10" fontId="13" fillId="0" borderId="16" xfId="47" applyNumberFormat="1" applyFont="1" applyBorder="1" applyAlignment="1">
      <alignment vertical="center"/>
    </xf>
    <xf numFmtId="177" fontId="13" fillId="0" borderId="16" xfId="39" applyNumberFormat="1" applyFont="1" applyBorder="1" applyAlignment="1">
      <alignment vertical="center"/>
    </xf>
    <xf numFmtId="0" fontId="3" fillId="0" borderId="16" xfId="33" applyFont="1" applyBorder="1" applyAlignment="1">
      <alignment vertical="center" wrapText="1"/>
      <protection/>
    </xf>
    <xf numFmtId="0" fontId="3" fillId="0" borderId="0" xfId="33" applyFont="1" applyBorder="1">
      <alignment/>
      <protection/>
    </xf>
    <xf numFmtId="177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17" fillId="33" borderId="11" xfId="37" applyFont="1" applyFill="1" applyBorder="1" applyAlignment="1">
      <alignment horizontal="center"/>
      <protection/>
    </xf>
    <xf numFmtId="177" fontId="17" fillId="0" borderId="17" xfId="38" applyNumberFormat="1" applyFont="1" applyFill="1" applyBorder="1" applyAlignment="1">
      <alignment horizontal="right" wrapText="1"/>
    </xf>
    <xf numFmtId="0" fontId="17" fillId="0" borderId="17" xfId="37" applyFont="1" applyFill="1" applyBorder="1" applyAlignment="1">
      <alignment wrapText="1"/>
      <protection/>
    </xf>
    <xf numFmtId="0" fontId="17" fillId="0" borderId="17" xfId="37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38" applyNumberFormat="1" applyFont="1" applyFill="1" applyBorder="1" applyAlignment="1">
      <alignment/>
    </xf>
    <xf numFmtId="177" fontId="17" fillId="0" borderId="0" xfId="38" applyNumberFormat="1" applyFont="1" applyFill="1" applyBorder="1" applyAlignment="1">
      <alignment horizontal="center"/>
    </xf>
    <xf numFmtId="177" fontId="17" fillId="0" borderId="0" xfId="38" applyNumberFormat="1" applyFont="1" applyFill="1" applyBorder="1" applyAlignment="1">
      <alignment horizontal="right" wrapText="1"/>
    </xf>
    <xf numFmtId="0" fontId="17" fillId="0" borderId="0" xfId="36" applyFont="1" applyFill="1" applyBorder="1" applyAlignment="1">
      <alignment horizontal="center"/>
      <protection/>
    </xf>
    <xf numFmtId="0" fontId="17" fillId="0" borderId="0" xfId="36" applyFont="1" applyFill="1" applyBorder="1" applyAlignment="1">
      <alignment horizontal="right" wrapText="1"/>
      <protection/>
    </xf>
    <xf numFmtId="41" fontId="13" fillId="0" borderId="18" xfId="0" applyNumberFormat="1" applyFont="1" applyBorder="1" applyAlignment="1">
      <alignment vertical="center"/>
    </xf>
    <xf numFmtId="41" fontId="13" fillId="0" borderId="19" xfId="0" applyNumberFormat="1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3" fillId="0" borderId="12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7" fontId="13" fillId="0" borderId="14" xfId="41" applyNumberFormat="1" applyFont="1" applyBorder="1" applyAlignment="1">
      <alignment horizontal="center" vertical="center"/>
    </xf>
    <xf numFmtId="177" fontId="3" fillId="0" borderId="0" xfId="38" applyNumberFormat="1" applyFont="1" applyBorder="1" applyAlignment="1">
      <alignment horizontal="right" vertical="center" wrapText="1"/>
    </xf>
    <xf numFmtId="177" fontId="3" fillId="0" borderId="0" xfId="38" applyNumberFormat="1" applyFont="1" applyBorder="1" applyAlignment="1">
      <alignment horizontal="right" vertical="center"/>
    </xf>
    <xf numFmtId="0" fontId="3" fillId="35" borderId="0" xfId="34" applyFont="1" applyFill="1">
      <alignment vertical="center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right" vertical="center" wrapText="1"/>
      <protection/>
    </xf>
    <xf numFmtId="41" fontId="3" fillId="0" borderId="0" xfId="42" applyFont="1" applyFill="1" applyBorder="1" applyAlignment="1">
      <alignment horizontal="right" vertical="center"/>
    </xf>
    <xf numFmtId="41" fontId="3" fillId="0" borderId="0" xfId="42" applyFont="1" applyFill="1" applyBorder="1" applyAlignment="1">
      <alignment horizontal="right" vertical="center" wrapText="1"/>
    </xf>
    <xf numFmtId="0" fontId="4" fillId="0" borderId="16" xfId="34" applyFont="1" applyFill="1" applyBorder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176" fontId="3" fillId="0" borderId="0" xfId="34" applyNumberFormat="1" applyFont="1" applyBorder="1" applyAlignment="1">
      <alignment vertical="center" wrapText="1"/>
      <protection/>
    </xf>
    <xf numFmtId="176" fontId="3" fillId="0" borderId="0" xfId="34" applyNumberFormat="1" applyFont="1" applyBorder="1" applyAlignment="1">
      <alignment vertical="center"/>
      <protection/>
    </xf>
    <xf numFmtId="176" fontId="3" fillId="0" borderId="0" xfId="34" applyNumberFormat="1" applyFont="1" applyBorder="1" applyAlignment="1">
      <alignment horizontal="right" vertical="center" wrapText="1"/>
      <protection/>
    </xf>
    <xf numFmtId="176" fontId="3" fillId="0" borderId="0" xfId="34" applyNumberFormat="1" applyFont="1" applyBorder="1" applyAlignment="1">
      <alignment horizontal="right" vertical="center"/>
      <protection/>
    </xf>
    <xf numFmtId="0" fontId="4" fillId="0" borderId="22" xfId="34" applyFont="1" applyFill="1" applyBorder="1">
      <alignment vertical="center"/>
      <protection/>
    </xf>
    <xf numFmtId="177" fontId="3" fillId="0" borderId="0" xfId="40" applyNumberFormat="1" applyFont="1" applyFill="1" applyBorder="1" applyAlignment="1">
      <alignment horizontal="center" vertical="center"/>
    </xf>
    <xf numFmtId="0" fontId="3" fillId="0" borderId="23" xfId="34" applyNumberFormat="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4" fillId="0" borderId="24" xfId="34" applyFont="1" applyBorder="1" applyAlignment="1">
      <alignment horizontal="center" vertical="center" wrapText="1"/>
      <protection/>
    </xf>
    <xf numFmtId="0" fontId="3" fillId="0" borderId="25" xfId="34" applyFont="1" applyBorder="1" applyAlignment="1">
      <alignment horizontal="center" vertical="center"/>
      <protection/>
    </xf>
    <xf numFmtId="0" fontId="3" fillId="0" borderId="20" xfId="34" applyNumberFormat="1" applyFont="1" applyFill="1" applyBorder="1" applyAlignment="1">
      <alignment horizontal="center" vertical="center" wrapText="1"/>
      <protection/>
    </xf>
    <xf numFmtId="0" fontId="3" fillId="0" borderId="22" xfId="34" applyNumberFormat="1" applyFont="1" applyFill="1" applyBorder="1" applyAlignment="1">
      <alignment horizontal="center" vertical="center" wrapText="1"/>
      <protection/>
    </xf>
    <xf numFmtId="0" fontId="3" fillId="0" borderId="20" xfId="34" applyFont="1" applyFill="1" applyBorder="1" applyAlignment="1">
      <alignment horizontal="center" vertical="center"/>
      <protection/>
    </xf>
    <xf numFmtId="0" fontId="3" fillId="0" borderId="23" xfId="34" applyFont="1" applyFill="1" applyBorder="1" applyAlignment="1">
      <alignment horizontal="center" vertical="center"/>
      <protection/>
    </xf>
    <xf numFmtId="0" fontId="4" fillId="0" borderId="26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/>
      <protection/>
    </xf>
    <xf numFmtId="0" fontId="4" fillId="0" borderId="20" xfId="34" applyNumberFormat="1" applyFont="1" applyFill="1" applyBorder="1" applyAlignment="1">
      <alignment horizontal="center" vertical="center" wrapText="1"/>
      <protection/>
    </xf>
    <xf numFmtId="0" fontId="4" fillId="0" borderId="14" xfId="34" applyNumberFormat="1" applyFont="1" applyFill="1" applyBorder="1" applyAlignment="1">
      <alignment horizontal="center" vertical="center" wrapText="1"/>
      <protection/>
    </xf>
    <xf numFmtId="0" fontId="3" fillId="0" borderId="14" xfId="34" applyNumberFormat="1" applyFont="1" applyFill="1" applyBorder="1" applyAlignment="1">
      <alignment horizontal="center" vertical="center" wrapText="1"/>
      <protection/>
    </xf>
    <xf numFmtId="0" fontId="3" fillId="0" borderId="26" xfId="34" applyNumberFormat="1" applyFont="1" applyFill="1" applyBorder="1" applyAlignment="1">
      <alignment horizontal="center" vertical="center" wrapText="1"/>
      <protection/>
    </xf>
    <xf numFmtId="0" fontId="4" fillId="0" borderId="25" xfId="34" applyFont="1" applyBorder="1" applyAlignment="1">
      <alignment horizontal="center" vertical="center" wrapText="1"/>
      <protection/>
    </xf>
    <xf numFmtId="0" fontId="4" fillId="0" borderId="15" xfId="34" applyFont="1" applyBorder="1" applyAlignment="1">
      <alignment horizontal="right" vertical="center" wrapText="1"/>
      <protection/>
    </xf>
    <xf numFmtId="0" fontId="3" fillId="0" borderId="15" xfId="34" applyFont="1" applyBorder="1" applyAlignment="1">
      <alignment horizontal="right" vertical="center"/>
      <protection/>
    </xf>
    <xf numFmtId="0" fontId="4" fillId="0" borderId="18" xfId="34" applyFont="1" applyBorder="1" applyAlignment="1">
      <alignment horizontal="center" vertical="center" wrapText="1"/>
      <protection/>
    </xf>
    <xf numFmtId="0" fontId="3" fillId="0" borderId="27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5" fillId="0" borderId="0" xfId="34" applyFont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16" xfId="34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2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wrapText="1"/>
    </xf>
    <xf numFmtId="0" fontId="3" fillId="0" borderId="21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7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wrapText="1"/>
    </xf>
    <xf numFmtId="0" fontId="3" fillId="0" borderId="3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一般_創業-99" xfId="37"/>
    <cellStyle name="Comma" xfId="38"/>
    <cellStyle name="千分位 2" xfId="39"/>
    <cellStyle name="千分位 3" xfId="40"/>
    <cellStyle name="千分位 4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百分比 3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SheetLayoutView="100" zoomScalePageLayoutView="0" workbookViewId="0" topLeftCell="A1">
      <selection activeCell="J13" sqref="A1:IV16384"/>
    </sheetView>
  </sheetViews>
  <sheetFormatPr defaultColWidth="8.875" defaultRowHeight="16.5"/>
  <cols>
    <col min="1" max="1" width="7.625" style="7" customWidth="1"/>
    <col min="2" max="2" width="7.75390625" style="7" customWidth="1"/>
    <col min="3" max="3" width="14.25390625" style="7" customWidth="1"/>
    <col min="4" max="5" width="19.00390625" style="7" customWidth="1"/>
    <col min="6" max="7" width="15.75390625" style="7" customWidth="1"/>
    <col min="8" max="8" width="18.75390625" style="7" customWidth="1"/>
    <col min="9" max="9" width="15.75390625" style="7" customWidth="1"/>
    <col min="10" max="16384" width="8.875" style="7" customWidth="1"/>
  </cols>
  <sheetData>
    <row r="1" spans="1:9" ht="69" customHeight="1">
      <c r="A1" s="91" t="s">
        <v>92</v>
      </c>
      <c r="B1" s="92"/>
      <c r="C1" s="92"/>
      <c r="D1" s="92"/>
      <c r="E1" s="92"/>
      <c r="F1" s="92"/>
      <c r="G1" s="92"/>
      <c r="H1" s="92"/>
      <c r="I1" s="74"/>
    </row>
    <row r="2" spans="1:9" ht="30.75">
      <c r="A2" s="8"/>
      <c r="B2" s="9"/>
      <c r="C2" s="9"/>
      <c r="D2" s="9"/>
      <c r="E2" s="9"/>
      <c r="F2" s="98" t="s">
        <v>93</v>
      </c>
      <c r="G2" s="99"/>
      <c r="H2" s="99"/>
      <c r="I2" s="10"/>
    </row>
    <row r="3" spans="1:9" ht="35.25" customHeight="1">
      <c r="A3" s="93" t="s">
        <v>94</v>
      </c>
      <c r="B3" s="94" t="s">
        <v>95</v>
      </c>
      <c r="C3" s="83" t="s">
        <v>96</v>
      </c>
      <c r="D3" s="84"/>
      <c r="E3" s="84"/>
      <c r="F3" s="97" t="s">
        <v>97</v>
      </c>
      <c r="G3" s="84"/>
      <c r="H3" s="84"/>
      <c r="I3" s="74"/>
    </row>
    <row r="4" spans="1:9" ht="24.75" customHeight="1">
      <c r="A4" s="81"/>
      <c r="B4" s="95"/>
      <c r="C4" s="100" t="s">
        <v>98</v>
      </c>
      <c r="D4" s="89" t="s">
        <v>99</v>
      </c>
      <c r="E4" s="89" t="s">
        <v>100</v>
      </c>
      <c r="F4" s="100" t="s">
        <v>98</v>
      </c>
      <c r="G4" s="89" t="s">
        <v>99</v>
      </c>
      <c r="H4" s="89" t="s">
        <v>100</v>
      </c>
      <c r="I4" s="74"/>
    </row>
    <row r="5" spans="1:9" ht="33.75" customHeight="1">
      <c r="A5" s="86"/>
      <c r="B5" s="96"/>
      <c r="C5" s="101"/>
      <c r="D5" s="90"/>
      <c r="E5" s="90"/>
      <c r="F5" s="101"/>
      <c r="G5" s="90"/>
      <c r="H5" s="90"/>
      <c r="I5" s="74"/>
    </row>
    <row r="6" spans="1:10" s="68" customFormat="1" ht="18" customHeight="1">
      <c r="A6" s="85">
        <v>2022</v>
      </c>
      <c r="B6" s="73" t="s">
        <v>101</v>
      </c>
      <c r="C6" s="70">
        <v>122</v>
      </c>
      <c r="D6" s="71">
        <v>9424</v>
      </c>
      <c r="E6" s="71">
        <v>9921</v>
      </c>
      <c r="F6" s="72">
        <v>14561</v>
      </c>
      <c r="G6" s="71">
        <v>1126389</v>
      </c>
      <c r="H6" s="71">
        <v>1217740</v>
      </c>
      <c r="I6" s="69"/>
      <c r="J6" s="13"/>
    </row>
    <row r="7" spans="1:10" s="68" customFormat="1" ht="18" customHeight="1">
      <c r="A7" s="86"/>
      <c r="B7" s="73" t="s">
        <v>102</v>
      </c>
      <c r="C7" s="70">
        <v>314</v>
      </c>
      <c r="D7" s="71">
        <v>19403</v>
      </c>
      <c r="E7" s="71">
        <v>20425</v>
      </c>
      <c r="F7" s="72">
        <v>8245</v>
      </c>
      <c r="G7" s="71">
        <v>619963</v>
      </c>
      <c r="H7" s="71">
        <v>668160</v>
      </c>
      <c r="I7" s="69"/>
      <c r="J7" s="13"/>
    </row>
    <row r="8" spans="1:9" ht="18" customHeight="1">
      <c r="A8" s="85">
        <v>2021</v>
      </c>
      <c r="B8" s="73" t="s">
        <v>101</v>
      </c>
      <c r="C8" s="66">
        <v>114</v>
      </c>
      <c r="D8" s="67">
        <v>8888.2</v>
      </c>
      <c r="E8" s="67">
        <v>9356</v>
      </c>
      <c r="F8" s="66">
        <v>35323</v>
      </c>
      <c r="G8" s="67">
        <v>2575424.874</v>
      </c>
      <c r="H8" s="67">
        <v>2751498.2522</v>
      </c>
      <c r="I8" s="74"/>
    </row>
    <row r="9" spans="1:9" ht="18" customHeight="1">
      <c r="A9" s="86"/>
      <c r="B9" s="73" t="s">
        <v>102</v>
      </c>
      <c r="C9" s="66">
        <v>260</v>
      </c>
      <c r="D9" s="67">
        <v>16516.9338</v>
      </c>
      <c r="E9" s="67">
        <v>17386.2462</v>
      </c>
      <c r="F9" s="66">
        <v>18711</v>
      </c>
      <c r="G9" s="67">
        <v>1328052.8962</v>
      </c>
      <c r="H9" s="67">
        <v>1416775.31</v>
      </c>
      <c r="I9" s="74"/>
    </row>
    <row r="10" spans="1:9" ht="18" customHeight="1">
      <c r="A10" s="85">
        <v>2020</v>
      </c>
      <c r="B10" s="73" t="s">
        <v>101</v>
      </c>
      <c r="C10" s="75">
        <v>124</v>
      </c>
      <c r="D10" s="76">
        <v>9929.4</v>
      </c>
      <c r="E10" s="76">
        <v>10452</v>
      </c>
      <c r="F10" s="77">
        <v>8067</v>
      </c>
      <c r="G10" s="78">
        <v>635467.6688999998</v>
      </c>
      <c r="H10" s="78">
        <v>680813.7959999999</v>
      </c>
      <c r="I10" s="74"/>
    </row>
    <row r="11" spans="1:9" ht="18" customHeight="1">
      <c r="A11" s="86"/>
      <c r="B11" s="73" t="s">
        <v>102</v>
      </c>
      <c r="C11" s="75">
        <v>402</v>
      </c>
      <c r="D11" s="76">
        <v>28431.79</v>
      </c>
      <c r="E11" s="76">
        <v>29928.2</v>
      </c>
      <c r="F11" s="77">
        <v>3967</v>
      </c>
      <c r="G11" s="78">
        <v>301318.33400000003</v>
      </c>
      <c r="H11" s="78">
        <v>321995.31</v>
      </c>
      <c r="I11" s="74"/>
    </row>
    <row r="12" spans="1:9" ht="18" customHeight="1">
      <c r="A12" s="85">
        <v>2019</v>
      </c>
      <c r="B12" s="73" t="s">
        <v>101</v>
      </c>
      <c r="C12" s="75">
        <v>117</v>
      </c>
      <c r="D12" s="76">
        <v>8051</v>
      </c>
      <c r="E12" s="76">
        <v>8475</v>
      </c>
      <c r="F12" s="77">
        <v>1788</v>
      </c>
      <c r="G12" s="78">
        <v>170702</v>
      </c>
      <c r="H12" s="78">
        <v>191913</v>
      </c>
      <c r="I12" s="74"/>
    </row>
    <row r="13" spans="1:9" ht="18" customHeight="1">
      <c r="A13" s="86"/>
      <c r="B13" s="73" t="s">
        <v>102</v>
      </c>
      <c r="C13" s="75">
        <v>380</v>
      </c>
      <c r="D13" s="76">
        <v>21789</v>
      </c>
      <c r="E13" s="76">
        <v>22936</v>
      </c>
      <c r="F13" s="77">
        <v>662</v>
      </c>
      <c r="G13" s="78">
        <v>61238</v>
      </c>
      <c r="H13" s="78">
        <v>68961</v>
      </c>
      <c r="I13" s="74"/>
    </row>
    <row r="14" spans="1:9" ht="18" customHeight="1">
      <c r="A14" s="85">
        <v>2018</v>
      </c>
      <c r="B14" s="73" t="s">
        <v>101</v>
      </c>
      <c r="C14" s="17">
        <v>97</v>
      </c>
      <c r="D14" s="11">
        <v>5534</v>
      </c>
      <c r="E14" s="11">
        <v>5825</v>
      </c>
      <c r="F14" s="11">
        <v>1096</v>
      </c>
      <c r="G14" s="11">
        <v>109729</v>
      </c>
      <c r="H14" s="11">
        <v>122065</v>
      </c>
      <c r="I14" s="74"/>
    </row>
    <row r="15" spans="1:9" ht="17.25" customHeight="1">
      <c r="A15" s="86"/>
      <c r="B15" s="73" t="s">
        <v>102</v>
      </c>
      <c r="C15" s="11">
        <v>340</v>
      </c>
      <c r="D15" s="11">
        <v>18154</v>
      </c>
      <c r="E15" s="11">
        <v>19109</v>
      </c>
      <c r="F15" s="11">
        <v>376</v>
      </c>
      <c r="G15" s="11">
        <v>38231</v>
      </c>
      <c r="H15" s="11">
        <v>42474</v>
      </c>
      <c r="I15" s="74"/>
    </row>
    <row r="16" spans="1:9" ht="17.25" customHeight="1">
      <c r="A16" s="85">
        <v>2017</v>
      </c>
      <c r="B16" s="79" t="s">
        <v>101</v>
      </c>
      <c r="C16" s="11">
        <v>98</v>
      </c>
      <c r="D16" s="11">
        <v>5575</v>
      </c>
      <c r="E16" s="11">
        <v>5869</v>
      </c>
      <c r="F16" s="11">
        <v>1212</v>
      </c>
      <c r="G16" s="11">
        <v>119678</v>
      </c>
      <c r="H16" s="11">
        <v>133207</v>
      </c>
      <c r="I16" s="74"/>
    </row>
    <row r="17" spans="1:9" ht="17.25" customHeight="1">
      <c r="A17" s="86"/>
      <c r="B17" s="73" t="s">
        <v>102</v>
      </c>
      <c r="C17" s="11">
        <v>338</v>
      </c>
      <c r="D17" s="11">
        <v>17942</v>
      </c>
      <c r="E17" s="11">
        <v>18886</v>
      </c>
      <c r="F17" s="11">
        <v>441</v>
      </c>
      <c r="G17" s="11">
        <v>44002</v>
      </c>
      <c r="H17" s="11">
        <v>49458</v>
      </c>
      <c r="I17" s="74"/>
    </row>
    <row r="18" spans="1:9" ht="15.75" customHeight="1">
      <c r="A18" s="81">
        <v>2016</v>
      </c>
      <c r="B18" s="4" t="s">
        <v>101</v>
      </c>
      <c r="C18" s="11">
        <v>98</v>
      </c>
      <c r="D18" s="11">
        <v>6149</v>
      </c>
      <c r="E18" s="11">
        <v>6472</v>
      </c>
      <c r="F18" s="11">
        <v>1700</v>
      </c>
      <c r="G18" s="11">
        <v>156290</v>
      </c>
      <c r="H18" s="11">
        <v>173819</v>
      </c>
      <c r="I18" s="74"/>
    </row>
    <row r="19" spans="1:9" ht="15.75" customHeight="1">
      <c r="A19" s="82"/>
      <c r="B19" s="5" t="s">
        <v>102</v>
      </c>
      <c r="C19" s="11">
        <v>314</v>
      </c>
      <c r="D19" s="11">
        <v>17820</v>
      </c>
      <c r="E19" s="11">
        <v>18758</v>
      </c>
      <c r="F19" s="11">
        <v>636</v>
      </c>
      <c r="G19" s="11">
        <v>59011</v>
      </c>
      <c r="H19" s="11">
        <v>65071</v>
      </c>
      <c r="I19" s="74"/>
    </row>
    <row r="20" spans="1:10" s="13" customFormat="1" ht="16.5">
      <c r="A20" s="87">
        <v>2015</v>
      </c>
      <c r="B20" s="4" t="s">
        <v>101</v>
      </c>
      <c r="C20" s="11">
        <v>98</v>
      </c>
      <c r="D20" s="11">
        <v>6194.95</v>
      </c>
      <c r="E20" s="11">
        <v>6521</v>
      </c>
      <c r="F20" s="11">
        <v>2073</v>
      </c>
      <c r="G20" s="11">
        <v>190752</v>
      </c>
      <c r="H20" s="11">
        <v>211888</v>
      </c>
      <c r="I20" s="11"/>
      <c r="J20" s="12"/>
    </row>
    <row r="21" spans="1:10" s="13" customFormat="1" ht="16.5">
      <c r="A21" s="88"/>
      <c r="B21" s="5" t="s">
        <v>102</v>
      </c>
      <c r="C21" s="11">
        <v>293</v>
      </c>
      <c r="D21" s="11">
        <v>16306.75</v>
      </c>
      <c r="E21" s="11">
        <v>17165</v>
      </c>
      <c r="F21" s="11">
        <v>773</v>
      </c>
      <c r="G21" s="11">
        <v>67987</v>
      </c>
      <c r="H21" s="11">
        <v>75579</v>
      </c>
      <c r="I21" s="11"/>
      <c r="J21" s="12"/>
    </row>
    <row r="22" spans="1:10" s="13" customFormat="1" ht="16.5">
      <c r="A22" s="87">
        <v>2014</v>
      </c>
      <c r="B22" s="4" t="s">
        <v>101</v>
      </c>
      <c r="C22" s="11">
        <v>115</v>
      </c>
      <c r="D22" s="11">
        <v>6917.9</v>
      </c>
      <c r="E22" s="11">
        <v>7282</v>
      </c>
      <c r="F22" s="11">
        <v>2264</v>
      </c>
      <c r="G22" s="11">
        <v>191765</v>
      </c>
      <c r="H22" s="11">
        <v>213619</v>
      </c>
      <c r="I22" s="11"/>
      <c r="J22" s="12"/>
    </row>
    <row r="23" spans="1:10" s="13" customFormat="1" ht="16.5">
      <c r="A23" s="88"/>
      <c r="B23" s="5" t="s">
        <v>102</v>
      </c>
      <c r="C23" s="11">
        <v>360</v>
      </c>
      <c r="D23" s="11">
        <v>18424.175</v>
      </c>
      <c r="E23" s="11">
        <v>19396.5</v>
      </c>
      <c r="F23" s="11">
        <v>889</v>
      </c>
      <c r="G23" s="11">
        <v>75316</v>
      </c>
      <c r="H23" s="11">
        <v>83820</v>
      </c>
      <c r="I23" s="11"/>
      <c r="J23" s="12"/>
    </row>
    <row r="24" spans="1:10" s="13" customFormat="1" ht="16.5">
      <c r="A24" s="87">
        <v>2013</v>
      </c>
      <c r="B24" s="4" t="s">
        <v>101</v>
      </c>
      <c r="C24" s="11">
        <v>116</v>
      </c>
      <c r="D24" s="11">
        <v>6100</v>
      </c>
      <c r="E24" s="11">
        <v>6400</v>
      </c>
      <c r="F24" s="11">
        <v>1920</v>
      </c>
      <c r="G24" s="11">
        <v>133623</v>
      </c>
      <c r="H24" s="11">
        <v>148663</v>
      </c>
      <c r="I24" s="11"/>
      <c r="J24" s="12"/>
    </row>
    <row r="25" spans="1:10" s="13" customFormat="1" ht="16.5">
      <c r="A25" s="88"/>
      <c r="B25" s="5" t="s">
        <v>102</v>
      </c>
      <c r="C25" s="11">
        <v>336</v>
      </c>
      <c r="D25" s="11">
        <v>16500</v>
      </c>
      <c r="E25" s="11">
        <v>17400</v>
      </c>
      <c r="F25" s="11">
        <v>692</v>
      </c>
      <c r="G25" s="11">
        <v>46286</v>
      </c>
      <c r="H25" s="11">
        <v>51495</v>
      </c>
      <c r="I25" s="11"/>
      <c r="J25" s="12"/>
    </row>
    <row r="26" spans="1:10" s="13" customFormat="1" ht="16.5">
      <c r="A26" s="87">
        <v>2012</v>
      </c>
      <c r="B26" s="4" t="s">
        <v>101</v>
      </c>
      <c r="C26" s="11">
        <v>136</v>
      </c>
      <c r="D26" s="11">
        <v>6857</v>
      </c>
      <c r="E26" s="11">
        <v>7218</v>
      </c>
      <c r="F26" s="11">
        <v>1957</v>
      </c>
      <c r="G26" s="11">
        <v>140077</v>
      </c>
      <c r="H26" s="11">
        <v>156069</v>
      </c>
      <c r="I26" s="11"/>
      <c r="J26" s="12"/>
    </row>
    <row r="27" spans="1:10" s="13" customFormat="1" ht="16.5">
      <c r="A27" s="88"/>
      <c r="B27" s="5" t="s">
        <v>102</v>
      </c>
      <c r="C27" s="11">
        <v>454</v>
      </c>
      <c r="D27" s="11">
        <v>21710</v>
      </c>
      <c r="E27" s="11">
        <v>22852</v>
      </c>
      <c r="F27" s="11">
        <v>755</v>
      </c>
      <c r="G27" s="11">
        <v>54168</v>
      </c>
      <c r="H27" s="11">
        <v>60355</v>
      </c>
      <c r="I27" s="11"/>
      <c r="J27" s="12"/>
    </row>
    <row r="28" spans="1:10" s="13" customFormat="1" ht="16.5">
      <c r="A28" s="87">
        <v>2011</v>
      </c>
      <c r="B28" s="4" t="s">
        <v>101</v>
      </c>
      <c r="C28" s="11">
        <v>174</v>
      </c>
      <c r="D28" s="11">
        <v>10280</v>
      </c>
      <c r="E28" s="11">
        <v>10821</v>
      </c>
      <c r="F28" s="11">
        <v>1809</v>
      </c>
      <c r="G28" s="11">
        <v>127442</v>
      </c>
      <c r="H28" s="11">
        <v>142215</v>
      </c>
      <c r="I28" s="11"/>
      <c r="J28" s="12"/>
    </row>
    <row r="29" spans="1:10" s="13" customFormat="1" ht="16.5">
      <c r="A29" s="88"/>
      <c r="B29" s="5" t="s">
        <v>102</v>
      </c>
      <c r="C29" s="11">
        <v>544</v>
      </c>
      <c r="D29" s="11">
        <v>29327</v>
      </c>
      <c r="E29" s="11">
        <v>30871</v>
      </c>
      <c r="F29" s="11">
        <v>767</v>
      </c>
      <c r="G29" s="11">
        <v>54043</v>
      </c>
      <c r="H29" s="11">
        <v>60326</v>
      </c>
      <c r="I29" s="11"/>
      <c r="J29" s="12"/>
    </row>
    <row r="30" spans="1:10" s="13" customFormat="1" ht="16.5">
      <c r="A30" s="87">
        <v>2010</v>
      </c>
      <c r="B30" s="4" t="s">
        <v>101</v>
      </c>
      <c r="C30" s="80">
        <v>215</v>
      </c>
      <c r="D30" s="80">
        <v>11591.9</v>
      </c>
      <c r="E30" s="80">
        <v>12202</v>
      </c>
      <c r="F30" s="14">
        <v>1777</v>
      </c>
      <c r="G30" s="11">
        <v>122186.7</v>
      </c>
      <c r="H30" s="14">
        <v>136629</v>
      </c>
      <c r="I30" s="11"/>
      <c r="J30" s="12"/>
    </row>
    <row r="31" spans="1:10" s="13" customFormat="1" ht="16.5">
      <c r="A31" s="88"/>
      <c r="B31" s="5" t="s">
        <v>102</v>
      </c>
      <c r="C31" s="80">
        <v>769</v>
      </c>
      <c r="D31" s="80">
        <v>38722.52</v>
      </c>
      <c r="E31" s="80">
        <v>40761.6</v>
      </c>
      <c r="F31" s="14">
        <v>731</v>
      </c>
      <c r="G31" s="11">
        <v>50620.66</v>
      </c>
      <c r="H31" s="14">
        <v>56662.4</v>
      </c>
      <c r="I31" s="11"/>
      <c r="J31" s="12"/>
    </row>
    <row r="32" spans="1:10" s="13" customFormat="1" ht="16.5">
      <c r="A32" s="87">
        <v>2009</v>
      </c>
      <c r="B32" s="4" t="s">
        <v>101</v>
      </c>
      <c r="C32" s="11">
        <v>118</v>
      </c>
      <c r="D32" s="11">
        <v>6381</v>
      </c>
      <c r="E32" s="11">
        <v>6717</v>
      </c>
      <c r="F32" s="14">
        <v>749</v>
      </c>
      <c r="G32" s="11">
        <v>49779</v>
      </c>
      <c r="H32" s="14">
        <v>57590.9</v>
      </c>
      <c r="I32" s="11"/>
      <c r="J32" s="12"/>
    </row>
    <row r="33" spans="1:10" s="13" customFormat="1" ht="16.5">
      <c r="A33" s="88"/>
      <c r="B33" s="5" t="s">
        <v>102</v>
      </c>
      <c r="C33" s="11">
        <v>741</v>
      </c>
      <c r="D33" s="11">
        <v>35223</v>
      </c>
      <c r="E33" s="11">
        <v>37077.2</v>
      </c>
      <c r="F33" s="14">
        <v>207</v>
      </c>
      <c r="G33" s="11">
        <v>12933</v>
      </c>
      <c r="H33" s="14">
        <v>14948</v>
      </c>
      <c r="I33" s="11"/>
      <c r="J33" s="12"/>
    </row>
    <row r="34" spans="1:10" s="13" customFormat="1" ht="16.5">
      <c r="A34" s="87">
        <v>2008</v>
      </c>
      <c r="B34" s="4" t="s">
        <v>101</v>
      </c>
      <c r="C34" s="11">
        <v>124</v>
      </c>
      <c r="D34" s="15" t="s">
        <v>6</v>
      </c>
      <c r="E34" s="11">
        <v>9485</v>
      </c>
      <c r="F34" s="11">
        <v>495</v>
      </c>
      <c r="G34" s="15" t="s">
        <v>6</v>
      </c>
      <c r="H34" s="11">
        <v>37992</v>
      </c>
      <c r="I34" s="11"/>
      <c r="J34" s="12"/>
    </row>
    <row r="35" spans="1:10" s="13" customFormat="1" ht="16.5">
      <c r="A35" s="88"/>
      <c r="B35" s="5" t="s">
        <v>102</v>
      </c>
      <c r="C35" s="11">
        <v>78</v>
      </c>
      <c r="D35" s="15" t="s">
        <v>6</v>
      </c>
      <c r="E35" s="11">
        <v>6300</v>
      </c>
      <c r="F35" s="11">
        <v>237</v>
      </c>
      <c r="G35" s="15" t="s">
        <v>6</v>
      </c>
      <c r="H35" s="11">
        <v>18149</v>
      </c>
      <c r="I35" s="11"/>
      <c r="J35" s="12"/>
    </row>
    <row r="36" spans="1:10" s="13" customFormat="1" ht="16.5">
      <c r="A36" s="87">
        <v>2007</v>
      </c>
      <c r="B36" s="4" t="s">
        <v>101</v>
      </c>
      <c r="C36" s="11">
        <v>264</v>
      </c>
      <c r="D36" s="15" t="s">
        <v>6</v>
      </c>
      <c r="E36" s="11">
        <v>19436</v>
      </c>
      <c r="F36" s="11">
        <v>830</v>
      </c>
      <c r="G36" s="15" t="s">
        <v>6</v>
      </c>
      <c r="H36" s="11">
        <v>67916</v>
      </c>
      <c r="I36" s="11"/>
      <c r="J36" s="12"/>
    </row>
    <row r="37" spans="1:10" s="13" customFormat="1" ht="16.5">
      <c r="A37" s="88"/>
      <c r="B37" s="5" t="s">
        <v>102</v>
      </c>
      <c r="C37" s="11">
        <v>233</v>
      </c>
      <c r="D37" s="15" t="s">
        <v>6</v>
      </c>
      <c r="E37" s="11">
        <v>17561</v>
      </c>
      <c r="F37" s="11">
        <v>390</v>
      </c>
      <c r="G37" s="15" t="s">
        <v>6</v>
      </c>
      <c r="H37" s="11">
        <v>31330</v>
      </c>
      <c r="I37" s="11"/>
      <c r="J37" s="12"/>
    </row>
    <row r="38" spans="1:10" s="13" customFormat="1" ht="16.5">
      <c r="A38" s="87">
        <v>2006</v>
      </c>
      <c r="B38" s="4" t="s">
        <v>101</v>
      </c>
      <c r="C38" s="11">
        <v>792</v>
      </c>
      <c r="D38" s="15" t="s">
        <v>6</v>
      </c>
      <c r="E38" s="11">
        <v>64443</v>
      </c>
      <c r="F38" s="11">
        <v>1349</v>
      </c>
      <c r="G38" s="15" t="s">
        <v>6</v>
      </c>
      <c r="H38" s="11">
        <v>113177</v>
      </c>
      <c r="I38" s="11"/>
      <c r="J38" s="12"/>
    </row>
    <row r="39" spans="1:10" s="13" customFormat="1" ht="16.5">
      <c r="A39" s="88"/>
      <c r="B39" s="5" t="s">
        <v>102</v>
      </c>
      <c r="C39" s="11">
        <v>562</v>
      </c>
      <c r="D39" s="15" t="s">
        <v>6</v>
      </c>
      <c r="E39" s="11">
        <v>46653</v>
      </c>
      <c r="F39" s="11">
        <v>729</v>
      </c>
      <c r="G39" s="15" t="s">
        <v>6</v>
      </c>
      <c r="H39" s="11">
        <v>59404</v>
      </c>
      <c r="I39" s="11"/>
      <c r="J39" s="12"/>
    </row>
    <row r="40" spans="1:10" s="13" customFormat="1" ht="16.5">
      <c r="A40" s="87">
        <v>2005</v>
      </c>
      <c r="B40" s="4" t="s">
        <v>101</v>
      </c>
      <c r="C40" s="16">
        <v>1107</v>
      </c>
      <c r="D40" s="15" t="s">
        <v>6</v>
      </c>
      <c r="E40" s="16">
        <v>95574</v>
      </c>
      <c r="F40" s="16">
        <v>1586</v>
      </c>
      <c r="G40" s="15" t="s">
        <v>6</v>
      </c>
      <c r="H40" s="16">
        <v>137953</v>
      </c>
      <c r="I40" s="16"/>
      <c r="J40" s="12"/>
    </row>
    <row r="41" spans="1:10" s="13" customFormat="1" ht="16.5">
      <c r="A41" s="88"/>
      <c r="B41" s="5" t="s">
        <v>102</v>
      </c>
      <c r="C41" s="16">
        <v>826</v>
      </c>
      <c r="D41" s="15" t="s">
        <v>6</v>
      </c>
      <c r="E41" s="16">
        <v>71125</v>
      </c>
      <c r="F41" s="16">
        <v>798</v>
      </c>
      <c r="G41" s="15" t="s">
        <v>6</v>
      </c>
      <c r="H41" s="16">
        <v>67394</v>
      </c>
      <c r="I41" s="16"/>
      <c r="J41" s="12"/>
    </row>
    <row r="42" spans="1:10" s="13" customFormat="1" ht="16.5">
      <c r="A42" s="87">
        <v>2004</v>
      </c>
      <c r="B42" s="4" t="s">
        <v>101</v>
      </c>
      <c r="C42" s="17">
        <v>1247</v>
      </c>
      <c r="D42" s="15" t="s">
        <v>6</v>
      </c>
      <c r="E42" s="17">
        <v>104107</v>
      </c>
      <c r="F42" s="17">
        <v>1009</v>
      </c>
      <c r="G42" s="15" t="s">
        <v>6</v>
      </c>
      <c r="H42" s="17">
        <v>90331</v>
      </c>
      <c r="I42" s="17"/>
      <c r="J42" s="12"/>
    </row>
    <row r="43" spans="1:10" s="13" customFormat="1" ht="16.5">
      <c r="A43" s="88"/>
      <c r="B43" s="5" t="s">
        <v>102</v>
      </c>
      <c r="C43" s="17">
        <v>890</v>
      </c>
      <c r="D43" s="15" t="s">
        <v>6</v>
      </c>
      <c r="E43" s="17">
        <v>76451</v>
      </c>
      <c r="F43" s="17">
        <v>461</v>
      </c>
      <c r="G43" s="15" t="s">
        <v>6</v>
      </c>
      <c r="H43" s="17">
        <v>39733</v>
      </c>
      <c r="I43" s="17"/>
      <c r="J43" s="12"/>
    </row>
    <row r="44" spans="1:10" s="13" customFormat="1" ht="16.5">
      <c r="A44" s="106">
        <v>2003</v>
      </c>
      <c r="B44" s="4" t="s">
        <v>101</v>
      </c>
      <c r="C44" s="16">
        <v>1536</v>
      </c>
      <c r="D44" s="18" t="s">
        <v>6</v>
      </c>
      <c r="E44" s="19">
        <v>124638</v>
      </c>
      <c r="F44" s="16">
        <v>673</v>
      </c>
      <c r="G44" s="18" t="s">
        <v>6</v>
      </c>
      <c r="H44" s="19">
        <v>58164</v>
      </c>
      <c r="I44" s="19"/>
      <c r="J44" s="12"/>
    </row>
    <row r="45" spans="1:10" s="13" customFormat="1" ht="16.5">
      <c r="A45" s="106"/>
      <c r="B45" s="5" t="s">
        <v>102</v>
      </c>
      <c r="C45" s="20" t="s">
        <v>7</v>
      </c>
      <c r="D45" s="21" t="s">
        <v>6</v>
      </c>
      <c r="E45" s="22">
        <v>78553</v>
      </c>
      <c r="F45" s="20" t="s">
        <v>8</v>
      </c>
      <c r="G45" s="21" t="s">
        <v>6</v>
      </c>
      <c r="H45" s="22">
        <v>26592</v>
      </c>
      <c r="I45" s="19"/>
      <c r="J45" s="12"/>
    </row>
    <row r="46" spans="1:8" ht="40.5" customHeight="1">
      <c r="A46" s="102" t="s">
        <v>103</v>
      </c>
      <c r="B46" s="103"/>
      <c r="C46" s="103"/>
      <c r="D46" s="103"/>
      <c r="E46" s="103"/>
      <c r="F46" s="103"/>
      <c r="G46" s="103"/>
      <c r="H46" s="103"/>
    </row>
    <row r="47" spans="1:8" ht="30.75" customHeight="1">
      <c r="A47" s="104" t="s">
        <v>104</v>
      </c>
      <c r="B47" s="105"/>
      <c r="C47" s="105"/>
      <c r="D47" s="105"/>
      <c r="E47" s="105"/>
      <c r="F47" s="105"/>
      <c r="G47" s="105"/>
      <c r="H47" s="105"/>
    </row>
  </sheetData>
  <sheetProtection/>
  <mergeCells count="34">
    <mergeCell ref="A40:A41"/>
    <mergeCell ref="A26:A27"/>
    <mergeCell ref="A28:A29"/>
    <mergeCell ref="A22:A23"/>
    <mergeCell ref="A20:A21"/>
    <mergeCell ref="A34:A35"/>
    <mergeCell ref="A46:H46"/>
    <mergeCell ref="A47:H47"/>
    <mergeCell ref="F4:F5"/>
    <mergeCell ref="G4:G5"/>
    <mergeCell ref="A44:A45"/>
    <mergeCell ref="A30:A31"/>
    <mergeCell ref="A32:A33"/>
    <mergeCell ref="A10:A11"/>
    <mergeCell ref="A42:A43"/>
    <mergeCell ref="A36:A37"/>
    <mergeCell ref="A1:H1"/>
    <mergeCell ref="A3:A5"/>
    <mergeCell ref="B3:B5"/>
    <mergeCell ref="F3:H3"/>
    <mergeCell ref="F2:H2"/>
    <mergeCell ref="C4:C5"/>
    <mergeCell ref="H4:H5"/>
    <mergeCell ref="E4:E5"/>
    <mergeCell ref="A18:A19"/>
    <mergeCell ref="C3:E3"/>
    <mergeCell ref="A12:A13"/>
    <mergeCell ref="A24:A25"/>
    <mergeCell ref="A38:A39"/>
    <mergeCell ref="D4:D5"/>
    <mergeCell ref="A16:A17"/>
    <mergeCell ref="A14:A15"/>
    <mergeCell ref="A8:A9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rowBreaks count="1" manualBreakCount="1">
    <brk id="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PageLayoutView="0" workbookViewId="0" topLeftCell="A1">
      <selection activeCell="G7" sqref="G7"/>
    </sheetView>
  </sheetViews>
  <sheetFormatPr defaultColWidth="9.00390625" defaultRowHeight="16.5"/>
  <cols>
    <col min="1" max="1" width="17.875" style="0" customWidth="1"/>
    <col min="3" max="3" width="12.50390625" style="0" customWidth="1"/>
    <col min="4" max="4" width="11.625" style="0" customWidth="1"/>
    <col min="7" max="7" width="12.125" style="0" customWidth="1"/>
    <col min="9" max="10" width="11.125" style="0" bestFit="1" customWidth="1"/>
  </cols>
  <sheetData>
    <row r="1" spans="1:17" ht="42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3" customHeight="1">
      <c r="A2" s="118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1.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1.5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48">
      <c r="A6" s="6" t="s">
        <v>12</v>
      </c>
      <c r="B6" s="25">
        <v>475</v>
      </c>
      <c r="C6" s="25">
        <v>25342.074999999997</v>
      </c>
      <c r="D6" s="25">
        <v>26678.5</v>
      </c>
      <c r="E6" s="25">
        <v>115</v>
      </c>
      <c r="F6" s="26">
        <v>0.24210526315789474</v>
      </c>
      <c r="G6" s="25">
        <v>6917.9</v>
      </c>
      <c r="H6" s="26">
        <v>0.2729808036634727</v>
      </c>
      <c r="I6" s="25">
        <v>7282</v>
      </c>
      <c r="J6" s="27">
        <v>0.2729538767172067</v>
      </c>
      <c r="K6" s="25">
        <v>360</v>
      </c>
      <c r="L6" s="26">
        <v>0.7578947368421053</v>
      </c>
      <c r="M6" s="25">
        <v>18424.175</v>
      </c>
      <c r="N6" s="27">
        <v>0.7270191963365273</v>
      </c>
      <c r="O6" s="25">
        <v>19396.5</v>
      </c>
      <c r="P6" s="27">
        <v>0.7270461232827933</v>
      </c>
      <c r="Q6" s="29"/>
    </row>
    <row r="7" spans="1:17" ht="64.5">
      <c r="A7" s="6" t="s">
        <v>69</v>
      </c>
      <c r="B7" s="25">
        <v>2814</v>
      </c>
      <c r="C7" s="25">
        <v>243532.8044</v>
      </c>
      <c r="D7" s="25">
        <v>271099.2338</v>
      </c>
      <c r="E7" s="25">
        <v>2021</v>
      </c>
      <c r="F7" s="26">
        <v>0.7181947405828003</v>
      </c>
      <c r="G7" s="25">
        <v>175189.8744</v>
      </c>
      <c r="H7" s="26">
        <v>0.7193686896992018</v>
      </c>
      <c r="I7" s="25">
        <v>195054.3338</v>
      </c>
      <c r="J7" s="27">
        <v>0.7194942275045264</v>
      </c>
      <c r="K7" s="25">
        <v>793</v>
      </c>
      <c r="L7" s="26">
        <v>0.2818052594171997</v>
      </c>
      <c r="M7" s="25">
        <v>68342.93</v>
      </c>
      <c r="N7" s="27">
        <v>0.2806313103007982</v>
      </c>
      <c r="O7" s="25">
        <v>76044.9</v>
      </c>
      <c r="P7" s="27">
        <v>0.2805057724954736</v>
      </c>
      <c r="Q7" s="29"/>
    </row>
    <row r="8" spans="1:17" ht="64.5" customHeight="1">
      <c r="A8" s="6" t="s">
        <v>74</v>
      </c>
      <c r="B8" s="25">
        <f>E8+K8</f>
        <v>339</v>
      </c>
      <c r="C8" s="25">
        <f>G8+M8</f>
        <v>23548</v>
      </c>
      <c r="D8" s="25">
        <f>I8+O8</f>
        <v>26340</v>
      </c>
      <c r="E8" s="25">
        <v>243</v>
      </c>
      <c r="F8" s="26">
        <f>E8/(E8+K8)</f>
        <v>0.7168141592920354</v>
      </c>
      <c r="G8" s="25">
        <v>16575</v>
      </c>
      <c r="H8" s="26">
        <f>G8/(G8+M8)</f>
        <v>0.7038814336674027</v>
      </c>
      <c r="I8" s="25">
        <v>18565</v>
      </c>
      <c r="J8" s="26">
        <f>I8/(I8+O8)</f>
        <v>0.7048215641609719</v>
      </c>
      <c r="K8" s="25">
        <v>96</v>
      </c>
      <c r="L8" s="26">
        <f>K8/(K8+E8)</f>
        <v>0.2831858407079646</v>
      </c>
      <c r="M8" s="25">
        <v>6973</v>
      </c>
      <c r="N8" s="26">
        <f>M8/(G8+M8)</f>
        <v>0.29611856633259726</v>
      </c>
      <c r="O8" s="25">
        <v>7775</v>
      </c>
      <c r="P8" s="26">
        <f>O8/(I8+O8)</f>
        <v>0.2951784358390281</v>
      </c>
      <c r="Q8" s="64"/>
    </row>
    <row r="9" spans="1:17" ht="64.5" customHeight="1">
      <c r="A9" s="6" t="s">
        <v>76</v>
      </c>
      <c r="B9" s="25">
        <f>B7+B8</f>
        <v>3153</v>
      </c>
      <c r="C9" s="25">
        <f>C7+C8</f>
        <v>267080.8044</v>
      </c>
      <c r="D9" s="25">
        <f>D7+D8</f>
        <v>297439.2338</v>
      </c>
      <c r="E9" s="25">
        <f>E7+E8</f>
        <v>2264</v>
      </c>
      <c r="F9" s="26">
        <f>E9/B9</f>
        <v>0.718046305106248</v>
      </c>
      <c r="G9" s="25">
        <f>G7+G8</f>
        <v>191764.8744</v>
      </c>
      <c r="H9" s="26">
        <f>G9/C9</f>
        <v>0.718003208170658</v>
      </c>
      <c r="I9" s="25">
        <f>I7+I8</f>
        <v>213619.3338</v>
      </c>
      <c r="J9" s="26">
        <f>I9/D9</f>
        <v>0.7181948765496047</v>
      </c>
      <c r="K9" s="25">
        <f>K7+K8</f>
        <v>889</v>
      </c>
      <c r="L9" s="26">
        <f>K9/B9</f>
        <v>0.281953694893752</v>
      </c>
      <c r="M9" s="25">
        <f>M7+M8</f>
        <v>75315.93</v>
      </c>
      <c r="N9" s="26">
        <f>M9/C9</f>
        <v>0.2819967918293419</v>
      </c>
      <c r="O9" s="25">
        <f>O7+O8</f>
        <v>83819.9</v>
      </c>
      <c r="P9" s="26">
        <f>O9/D9</f>
        <v>0.2818051234503953</v>
      </c>
      <c r="Q9" s="64"/>
    </row>
    <row r="10" spans="1:17" ht="31.5" customHeight="1">
      <c r="A10" s="107" t="s">
        <v>71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29" t="s">
        <v>67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A1:Q1"/>
    <mergeCell ref="A2:N2"/>
    <mergeCell ref="O2:Q2"/>
    <mergeCell ref="A3:A5"/>
    <mergeCell ref="B3:D3"/>
    <mergeCell ref="E3:J3"/>
    <mergeCell ref="K3:P3"/>
    <mergeCell ref="Q3:Q5"/>
    <mergeCell ref="B4:B5"/>
    <mergeCell ref="A10:Q10"/>
    <mergeCell ref="E4:E5"/>
    <mergeCell ref="F4:F5"/>
    <mergeCell ref="G4:G5"/>
    <mergeCell ref="D4:D5"/>
    <mergeCell ref="I4:I5"/>
    <mergeCell ref="A11:Q11"/>
    <mergeCell ref="J4:J5"/>
    <mergeCell ref="K4:K5"/>
    <mergeCell ref="L4:L5"/>
    <mergeCell ref="M4:M5"/>
    <mergeCell ref="N4:N5"/>
    <mergeCell ref="O4:O5"/>
    <mergeCell ref="C4:C5"/>
    <mergeCell ref="H4:H5"/>
    <mergeCell ref="P4:P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view="pageBreakPreview" zoomScale="75" zoomScaleSheetLayoutView="75" zoomScalePageLayoutView="0" workbookViewId="0" topLeftCell="A1">
      <selection activeCell="K15" sqref="K15"/>
    </sheetView>
  </sheetViews>
  <sheetFormatPr defaultColWidth="9.00390625" defaultRowHeight="16.5"/>
  <cols>
    <col min="1" max="1" width="27.00390625" style="23" customWidth="1"/>
    <col min="2" max="2" width="10.50390625" style="23" bestFit="1" customWidth="1"/>
    <col min="3" max="3" width="13.125" style="23" customWidth="1"/>
    <col min="4" max="4" width="15.375" style="23" customWidth="1"/>
    <col min="5" max="5" width="10.50390625" style="23" bestFit="1" customWidth="1"/>
    <col min="6" max="6" width="9.00390625" style="23" customWidth="1"/>
    <col min="7" max="7" width="13.125" style="23" customWidth="1"/>
    <col min="8" max="8" width="9.50390625" style="23" customWidth="1"/>
    <col min="9" max="9" width="16.50390625" style="23" customWidth="1"/>
    <col min="10" max="10" width="9.50390625" style="23" customWidth="1"/>
    <col min="11" max="11" width="10.50390625" style="23" bestFit="1" customWidth="1"/>
    <col min="12" max="12" width="9.50390625" style="23" customWidth="1"/>
    <col min="13" max="13" width="13.375" style="23" customWidth="1"/>
    <col min="14" max="14" width="9.00390625" style="23" customWidth="1"/>
    <col min="15" max="15" width="14.50390625" style="23" customWidth="1"/>
    <col min="16" max="16" width="8.875" style="23" customWidth="1"/>
    <col min="17" max="17" width="9.375" style="23" customWidth="1"/>
    <col min="18" max="16384" width="9.00390625" style="23" customWidth="1"/>
  </cols>
  <sheetData>
    <row r="1" spans="1:17" ht="50.2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4" customFormat="1" ht="31.5" customHeight="1">
      <c r="A2" s="118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4.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30" customHeight="1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34.5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32.25">
      <c r="A6" s="6" t="s">
        <v>12</v>
      </c>
      <c r="B6" s="25">
        <v>452</v>
      </c>
      <c r="C6" s="25">
        <v>22600</v>
      </c>
      <c r="D6" s="25">
        <v>23800</v>
      </c>
      <c r="E6" s="25">
        <v>116</v>
      </c>
      <c r="F6" s="26">
        <v>0.2566</v>
      </c>
      <c r="G6" s="25">
        <v>6100</v>
      </c>
      <c r="H6" s="26">
        <v>0.2699</v>
      </c>
      <c r="I6" s="25">
        <v>6400</v>
      </c>
      <c r="J6" s="27">
        <v>0.2689</v>
      </c>
      <c r="K6" s="25">
        <v>336</v>
      </c>
      <c r="L6" s="26">
        <v>0.7434</v>
      </c>
      <c r="M6" s="25">
        <v>16500</v>
      </c>
      <c r="N6" s="27">
        <v>0.7301</v>
      </c>
      <c r="O6" s="28">
        <v>17400</v>
      </c>
      <c r="P6" s="27">
        <v>0.7311</v>
      </c>
      <c r="Q6" s="29"/>
    </row>
    <row r="7" spans="1:17" ht="57" customHeight="1">
      <c r="A7" s="6" t="s">
        <v>19</v>
      </c>
      <c r="B7" s="25">
        <v>2612</v>
      </c>
      <c r="C7" s="25">
        <v>179909</v>
      </c>
      <c r="D7" s="25">
        <v>200158</v>
      </c>
      <c r="E7" s="25">
        <v>1920</v>
      </c>
      <c r="F7" s="26">
        <v>0.7351</v>
      </c>
      <c r="G7" s="25">
        <v>133623</v>
      </c>
      <c r="H7" s="26">
        <v>0.7427</v>
      </c>
      <c r="I7" s="25">
        <v>148663</v>
      </c>
      <c r="J7" s="27">
        <v>0.7427</v>
      </c>
      <c r="K7" s="25">
        <v>692</v>
      </c>
      <c r="L7" s="26">
        <v>0.2649</v>
      </c>
      <c r="M7" s="25">
        <v>46286</v>
      </c>
      <c r="N7" s="27">
        <v>0.2573</v>
      </c>
      <c r="O7" s="28">
        <v>51495</v>
      </c>
      <c r="P7" s="27">
        <v>0.2573</v>
      </c>
      <c r="Q7" s="29"/>
    </row>
    <row r="8" spans="1:17" s="24" customFormat="1" ht="33.75" customHeight="1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32.25" customHeight="1">
      <c r="A9" s="129" t="s">
        <v>70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ht="21" customHeight="1"/>
  </sheetData>
  <sheetProtection/>
  <mergeCells count="25">
    <mergeCell ref="O2:Q2"/>
    <mergeCell ref="P4:P5"/>
    <mergeCell ref="E4:E5"/>
    <mergeCell ref="F4:F5"/>
    <mergeCell ref="G4:G5"/>
    <mergeCell ref="H4:H5"/>
    <mergeCell ref="A8:Q8"/>
    <mergeCell ref="A9:Q9"/>
    <mergeCell ref="A1:Q1"/>
    <mergeCell ref="A2:N2"/>
    <mergeCell ref="A3:A5"/>
    <mergeCell ref="B3:D3"/>
    <mergeCell ref="E3:J3"/>
    <mergeCell ref="K3:P3"/>
    <mergeCell ref="Q3:Q5"/>
    <mergeCell ref="B4:B5"/>
    <mergeCell ref="M4:M5"/>
    <mergeCell ref="C4:C5"/>
    <mergeCell ref="D4:D5"/>
    <mergeCell ref="O4:O5"/>
    <mergeCell ref="N4:N5"/>
    <mergeCell ref="I4:I5"/>
    <mergeCell ref="J4:J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view="pageBreakPreview" zoomScale="75" zoomScaleNormal="115" zoomScaleSheetLayoutView="75" zoomScalePageLayoutView="0" workbookViewId="0" topLeftCell="A1">
      <selection activeCell="O2" sqref="O2:Q2"/>
    </sheetView>
  </sheetViews>
  <sheetFormatPr defaultColWidth="9.00390625" defaultRowHeight="16.5"/>
  <cols>
    <col min="1" max="1" width="19.50390625" style="23" customWidth="1"/>
    <col min="2" max="2" width="10.50390625" style="23" customWidth="1"/>
    <col min="3" max="4" width="18.00390625" style="23" bestFit="1" customWidth="1"/>
    <col min="5" max="5" width="11.25390625" style="23" customWidth="1"/>
    <col min="6" max="6" width="9.125" style="23" customWidth="1"/>
    <col min="7" max="7" width="18.00390625" style="23" bestFit="1" customWidth="1"/>
    <col min="8" max="8" width="9.125" style="23" customWidth="1"/>
    <col min="9" max="9" width="18.00390625" style="23" bestFit="1" customWidth="1"/>
    <col min="10" max="10" width="9.125" style="23" customWidth="1"/>
    <col min="11" max="11" width="11.00390625" style="23" customWidth="1"/>
    <col min="12" max="12" width="9.125" style="23" customWidth="1"/>
    <col min="13" max="13" width="15.625" style="23" bestFit="1" customWidth="1"/>
    <col min="14" max="14" width="9.125" style="23" customWidth="1"/>
    <col min="15" max="15" width="15.625" style="23" customWidth="1"/>
    <col min="16" max="16" width="9.125" style="23" customWidth="1"/>
    <col min="17" max="17" width="6.00390625" style="23" customWidth="1"/>
    <col min="18" max="16384" width="9.00390625" style="23" customWidth="1"/>
  </cols>
  <sheetData>
    <row r="1" spans="1:17" ht="50.25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4" customFormat="1" ht="31.5" customHeight="1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65</v>
      </c>
      <c r="P2" s="121"/>
      <c r="Q2" s="121"/>
    </row>
    <row r="3" spans="1:17" ht="34.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30" customHeight="1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30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60.75" customHeight="1">
      <c r="A6" s="6" t="s">
        <v>12</v>
      </c>
      <c r="B6" s="25">
        <f>E6+K6</f>
        <v>590</v>
      </c>
      <c r="C6" s="30">
        <v>28567</v>
      </c>
      <c r="D6" s="30">
        <v>30070</v>
      </c>
      <c r="E6" s="25">
        <v>136</v>
      </c>
      <c r="F6" s="26">
        <f>E6/B6</f>
        <v>0.2305084745762712</v>
      </c>
      <c r="G6" s="30">
        <v>6857</v>
      </c>
      <c r="H6" s="26">
        <f>G6/C6</f>
        <v>0.24003220499177372</v>
      </c>
      <c r="I6" s="30">
        <v>7218</v>
      </c>
      <c r="J6" s="27">
        <f>I6/D6</f>
        <v>0.24003990688393748</v>
      </c>
      <c r="K6" s="25">
        <v>454</v>
      </c>
      <c r="L6" s="26">
        <f>K6/B6</f>
        <v>0.7694915254237288</v>
      </c>
      <c r="M6" s="30">
        <v>21710</v>
      </c>
      <c r="N6" s="27">
        <f>M6/C6</f>
        <v>0.7599677950082263</v>
      </c>
      <c r="O6" s="31">
        <v>22852</v>
      </c>
      <c r="P6" s="27">
        <f>O6/D6</f>
        <v>0.7599600931160625</v>
      </c>
      <c r="Q6" s="29"/>
    </row>
    <row r="7" spans="1:17" ht="60.75" customHeight="1">
      <c r="A7" s="6" t="s">
        <v>19</v>
      </c>
      <c r="B7" s="25">
        <f>E7+K7</f>
        <v>2712</v>
      </c>
      <c r="C7" s="30">
        <v>194245</v>
      </c>
      <c r="D7" s="30">
        <v>216423.99999999997</v>
      </c>
      <c r="E7" s="25">
        <v>1957</v>
      </c>
      <c r="F7" s="26">
        <f>E7/B7</f>
        <v>0.7216076696165191</v>
      </c>
      <c r="G7" s="30">
        <v>140077</v>
      </c>
      <c r="H7" s="26">
        <f>G7/C7</f>
        <v>0.721135679168061</v>
      </c>
      <c r="I7" s="30">
        <v>156069</v>
      </c>
      <c r="J7" s="27">
        <f>I7/D7</f>
        <v>0.7211261227959932</v>
      </c>
      <c r="K7" s="25">
        <v>755</v>
      </c>
      <c r="L7" s="26">
        <f>K7/B7</f>
        <v>0.2783923303834808</v>
      </c>
      <c r="M7" s="30">
        <v>54168</v>
      </c>
      <c r="N7" s="27">
        <f>M7/C7</f>
        <v>0.27886432083193907</v>
      </c>
      <c r="O7" s="31">
        <v>60355</v>
      </c>
      <c r="P7" s="27">
        <f>O7/D7</f>
        <v>0.27887387720400697</v>
      </c>
      <c r="Q7" s="29"/>
    </row>
    <row r="8" spans="1:17" s="24" customFormat="1" ht="32.25" customHeight="1">
      <c r="A8" s="107" t="s">
        <v>20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35.25" customHeight="1">
      <c r="A9" s="129" t="s">
        <v>34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ht="21" customHeight="1"/>
  </sheetData>
  <sheetProtection/>
  <mergeCells count="25">
    <mergeCell ref="A8:Q8"/>
    <mergeCell ref="H4:H5"/>
    <mergeCell ref="D4:D5"/>
    <mergeCell ref="E4:E5"/>
    <mergeCell ref="F4:F5"/>
    <mergeCell ref="G4:G5"/>
    <mergeCell ref="A9:Q9"/>
    <mergeCell ref="O2:Q2"/>
    <mergeCell ref="K4:K5"/>
    <mergeCell ref="L4:L5"/>
    <mergeCell ref="M4:M5"/>
    <mergeCell ref="N4:N5"/>
    <mergeCell ref="O4:O5"/>
    <mergeCell ref="P4:P5"/>
    <mergeCell ref="C4:C5"/>
    <mergeCell ref="K3:P3"/>
    <mergeCell ref="A1:Q1"/>
    <mergeCell ref="A2:N2"/>
    <mergeCell ref="A3:A5"/>
    <mergeCell ref="B3:D3"/>
    <mergeCell ref="E3:J3"/>
    <mergeCell ref="I4:I5"/>
    <mergeCell ref="J4:J5"/>
    <mergeCell ref="Q3:Q5"/>
    <mergeCell ref="B4:B5"/>
  </mergeCells>
  <printOptions/>
  <pageMargins left="0" right="0" top="0.984251968503937" bottom="0.1968503937007874" header="0.5118110236220472" footer="0.5118110236220472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view="pageBreakPreview" zoomScale="75" zoomScaleSheetLayoutView="75" zoomScalePageLayoutView="0" workbookViewId="0" topLeftCell="A6">
      <selection activeCell="C43" sqref="C43"/>
    </sheetView>
  </sheetViews>
  <sheetFormatPr defaultColWidth="9.00390625" defaultRowHeight="16.5"/>
  <cols>
    <col min="1" max="1" width="20.375" style="37" customWidth="1"/>
    <col min="2" max="2" width="10.50390625" style="37" bestFit="1" customWidth="1"/>
    <col min="3" max="3" width="13.00390625" style="37" customWidth="1"/>
    <col min="4" max="4" width="15.375" style="37" customWidth="1"/>
    <col min="5" max="5" width="10.50390625" style="37" bestFit="1" customWidth="1"/>
    <col min="6" max="6" width="9.00390625" style="37" customWidth="1"/>
    <col min="7" max="7" width="12.50390625" style="37" customWidth="1"/>
    <col min="8" max="8" width="9.125" style="37" bestFit="1" customWidth="1"/>
    <col min="9" max="9" width="14.375" style="37" customWidth="1"/>
    <col min="10" max="10" width="9.125" style="37" bestFit="1" customWidth="1"/>
    <col min="11" max="11" width="10.625" style="37" bestFit="1" customWidth="1"/>
    <col min="12" max="12" width="9.125" style="37" bestFit="1" customWidth="1"/>
    <col min="13" max="13" width="12.50390625" style="37" customWidth="1"/>
    <col min="14" max="14" width="8.50390625" style="37" bestFit="1" customWidth="1"/>
    <col min="15" max="15" width="16.125" style="37" customWidth="1"/>
    <col min="16" max="16" width="8.50390625" style="37" bestFit="1" customWidth="1"/>
    <col min="17" max="17" width="9.50390625" style="37" customWidth="1"/>
    <col min="18" max="16384" width="9.00390625" style="37" customWidth="1"/>
  </cols>
  <sheetData>
    <row r="1" spans="1:17" s="23" customFormat="1" ht="50.25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4" customFormat="1" ht="31.5" customHeight="1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s="23" customFormat="1" ht="34.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s="23" customFormat="1" ht="30" customHeight="1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s="23" customFormat="1" ht="34.5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60.75" customHeight="1">
      <c r="A6" s="6" t="s">
        <v>12</v>
      </c>
      <c r="B6" s="32">
        <f>E6+K6</f>
        <v>718</v>
      </c>
      <c r="C6" s="32">
        <f>G6+M6</f>
        <v>39606.83</v>
      </c>
      <c r="D6" s="32">
        <f>I6+O6</f>
        <v>41691.4</v>
      </c>
      <c r="E6" s="32">
        <v>174</v>
      </c>
      <c r="F6" s="33">
        <f>E6/B6</f>
        <v>0.24233983286908078</v>
      </c>
      <c r="G6" s="32">
        <f>102798550/10000</f>
        <v>10279.855</v>
      </c>
      <c r="H6" s="33">
        <f>G6/C6</f>
        <v>0.25954753258465774</v>
      </c>
      <c r="I6" s="32">
        <f>108209000/10000</f>
        <v>10820.9</v>
      </c>
      <c r="J6" s="34">
        <f>I6/D6</f>
        <v>0.25954753258465774</v>
      </c>
      <c r="K6" s="32">
        <v>544</v>
      </c>
      <c r="L6" s="33">
        <f>K6/B6</f>
        <v>0.7576601671309192</v>
      </c>
      <c r="M6" s="32">
        <f>293269750/10000</f>
        <v>29326.975</v>
      </c>
      <c r="N6" s="34">
        <f>M6/C6</f>
        <v>0.7404524674153422</v>
      </c>
      <c r="O6" s="35">
        <f>308705000/10000</f>
        <v>30870.5</v>
      </c>
      <c r="P6" s="34">
        <f>O6/D6</f>
        <v>0.7404524674153422</v>
      </c>
      <c r="Q6" s="36"/>
    </row>
    <row r="7" spans="1:17" ht="60.75" customHeight="1">
      <c r="A7" s="6" t="s">
        <v>19</v>
      </c>
      <c r="B7" s="32">
        <f>E7+K7</f>
        <v>2576</v>
      </c>
      <c r="C7" s="32">
        <f>G7+M7</f>
        <v>181484.215</v>
      </c>
      <c r="D7" s="32">
        <f>I7+O7</f>
        <v>202540.35</v>
      </c>
      <c r="E7" s="32">
        <v>1809</v>
      </c>
      <c r="F7" s="33">
        <f>E7/B7</f>
        <v>0.702251552795031</v>
      </c>
      <c r="G7" s="32">
        <f>1274416650/10000</f>
        <v>127441.665</v>
      </c>
      <c r="H7" s="33">
        <f>G7/C7</f>
        <v>0.702219005658426</v>
      </c>
      <c r="I7" s="32">
        <f>1422148500/10000</f>
        <v>142214.85</v>
      </c>
      <c r="J7" s="34">
        <f>I7/D7</f>
        <v>0.7021556445419395</v>
      </c>
      <c r="K7" s="32">
        <v>767</v>
      </c>
      <c r="L7" s="33">
        <f>K7/B7</f>
        <v>0.29774844720496896</v>
      </c>
      <c r="M7" s="32">
        <f>540425500/10000</f>
        <v>54042.55</v>
      </c>
      <c r="N7" s="34">
        <f>M7/C7</f>
        <v>0.297780994341574</v>
      </c>
      <c r="O7" s="35">
        <f>603255000/10000</f>
        <v>60325.5</v>
      </c>
      <c r="P7" s="34">
        <f>O7/D7</f>
        <v>0.2978443554580606</v>
      </c>
      <c r="Q7" s="36"/>
    </row>
    <row r="8" spans="1:17" s="24" customFormat="1" ht="32.25" customHeight="1">
      <c r="A8" s="107" t="s">
        <v>36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s="23" customFormat="1" ht="35.25" customHeight="1">
      <c r="A9" s="129" t="s">
        <v>37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ht="21" customHeight="1"/>
  </sheetData>
  <sheetProtection/>
  <mergeCells count="25">
    <mergeCell ref="G4:G5"/>
    <mergeCell ref="J4:J5"/>
    <mergeCell ref="K3:P3"/>
    <mergeCell ref="I4:I5"/>
    <mergeCell ref="F4:F5"/>
    <mergeCell ref="A1:Q1"/>
    <mergeCell ref="A2:N2"/>
    <mergeCell ref="A3:A5"/>
    <mergeCell ref="B3:D3"/>
    <mergeCell ref="E3:J3"/>
    <mergeCell ref="E4:E5"/>
    <mergeCell ref="O4:O5"/>
    <mergeCell ref="N4:N5"/>
    <mergeCell ref="M4:M5"/>
    <mergeCell ref="O2:Q2"/>
    <mergeCell ref="A9:Q9"/>
    <mergeCell ref="Q3:Q5"/>
    <mergeCell ref="B4:B5"/>
    <mergeCell ref="C4:C5"/>
    <mergeCell ref="D4:D5"/>
    <mergeCell ref="A8:Q8"/>
    <mergeCell ref="K4:K5"/>
    <mergeCell ref="P4:P5"/>
    <mergeCell ref="H4:H5"/>
    <mergeCell ref="L4:L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75" zoomScaleSheetLayoutView="75" zoomScalePageLayoutView="0" workbookViewId="0" topLeftCell="A1">
      <selection activeCell="O2" sqref="O2:Q2"/>
    </sheetView>
  </sheetViews>
  <sheetFormatPr defaultColWidth="9.00390625" defaultRowHeight="16.5"/>
  <cols>
    <col min="1" max="1" width="18.875" style="23" customWidth="1"/>
    <col min="2" max="2" width="13.25390625" style="23" bestFit="1" customWidth="1"/>
    <col min="3" max="3" width="13.875" style="23" customWidth="1"/>
    <col min="4" max="4" width="15.50390625" style="23" bestFit="1" customWidth="1"/>
    <col min="5" max="5" width="10.50390625" style="23" bestFit="1" customWidth="1"/>
    <col min="6" max="6" width="9.00390625" style="23" customWidth="1"/>
    <col min="7" max="7" width="14.00390625" style="23" customWidth="1"/>
    <col min="8" max="8" width="9.125" style="23" bestFit="1" customWidth="1"/>
    <col min="9" max="9" width="15.50390625" style="23" customWidth="1"/>
    <col min="10" max="10" width="9.125" style="23" bestFit="1" customWidth="1"/>
    <col min="11" max="11" width="10.625" style="23" bestFit="1" customWidth="1"/>
    <col min="12" max="12" width="9.125" style="23" bestFit="1" customWidth="1"/>
    <col min="13" max="13" width="12.125" style="23" customWidth="1"/>
    <col min="14" max="14" width="8.50390625" style="23" bestFit="1" customWidth="1"/>
    <col min="15" max="15" width="15.50390625" style="23" customWidth="1"/>
    <col min="16" max="16" width="8.50390625" style="23" bestFit="1" customWidth="1"/>
    <col min="17" max="17" width="9.50390625" style="23" customWidth="1"/>
    <col min="18" max="16384" width="9.00390625" style="23" customWidth="1"/>
  </cols>
  <sheetData>
    <row r="1" spans="1:17" ht="48" customHeight="1">
      <c r="A1" s="116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4" customFormat="1" ht="36" customHeight="1">
      <c r="A2" s="118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3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5.75" customHeight="1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54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s="24" customFormat="1" ht="58.5" customHeight="1">
      <c r="A6" s="6" t="s">
        <v>12</v>
      </c>
      <c r="B6" s="32">
        <f>E6+K6</f>
        <v>984</v>
      </c>
      <c r="C6" s="32">
        <f>G6+M6</f>
        <v>50315</v>
      </c>
      <c r="D6" s="32">
        <f>I6+O6</f>
        <v>52964</v>
      </c>
      <c r="E6" s="32">
        <v>215</v>
      </c>
      <c r="F6" s="33">
        <f>E6/B6</f>
        <v>0.2184959349593496</v>
      </c>
      <c r="G6" s="32">
        <v>11592</v>
      </c>
      <c r="H6" s="33">
        <f>G6/C6</f>
        <v>0.2303885521216337</v>
      </c>
      <c r="I6" s="32">
        <v>12202</v>
      </c>
      <c r="J6" s="34">
        <f>I6/D6</f>
        <v>0.23038290159353522</v>
      </c>
      <c r="K6" s="32">
        <v>769</v>
      </c>
      <c r="L6" s="33">
        <f>K6/B6</f>
        <v>0.7815040650406504</v>
      </c>
      <c r="M6" s="32">
        <v>38723</v>
      </c>
      <c r="N6" s="34">
        <f>M6/C6</f>
        <v>0.7696114478783663</v>
      </c>
      <c r="O6" s="35">
        <v>40762</v>
      </c>
      <c r="P6" s="34">
        <f>O6/D6</f>
        <v>0.7696170984064648</v>
      </c>
      <c r="Q6" s="36"/>
    </row>
    <row r="7" spans="1:17" ht="48">
      <c r="A7" s="6" t="s">
        <v>19</v>
      </c>
      <c r="B7" s="32">
        <f>E7+K7</f>
        <v>2508</v>
      </c>
      <c r="C7" s="32">
        <f>G7+M7</f>
        <v>172808</v>
      </c>
      <c r="D7" s="32">
        <f>I7+O7</f>
        <v>193291</v>
      </c>
      <c r="E7" s="32">
        <v>1777</v>
      </c>
      <c r="F7" s="33">
        <f>E7/B7</f>
        <v>0.7085326953748007</v>
      </c>
      <c r="G7" s="32">
        <v>122187</v>
      </c>
      <c r="H7" s="33">
        <f>G7/C7</f>
        <v>0.7070679598166751</v>
      </c>
      <c r="I7" s="32">
        <v>136629</v>
      </c>
      <c r="J7" s="34">
        <f>I7/D7</f>
        <v>0.7068565013373618</v>
      </c>
      <c r="K7" s="32">
        <v>731</v>
      </c>
      <c r="L7" s="33">
        <f>K7/B7</f>
        <v>0.2914673046251994</v>
      </c>
      <c r="M7" s="32">
        <v>50621</v>
      </c>
      <c r="N7" s="34">
        <f>M7/C7</f>
        <v>0.29293204018332486</v>
      </c>
      <c r="O7" s="35">
        <v>56662</v>
      </c>
      <c r="P7" s="34">
        <f>O7/D7</f>
        <v>0.2931434986626382</v>
      </c>
      <c r="Q7" s="36"/>
    </row>
    <row r="8" spans="1:17" s="24" customFormat="1" ht="30.75" customHeight="1">
      <c r="A8" s="107" t="s">
        <v>20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30" customHeight="1">
      <c r="A9" s="129" t="s">
        <v>39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5" ht="15.75">
      <c r="A10" s="38"/>
      <c r="B10" s="38"/>
      <c r="C10" s="38"/>
      <c r="D10" s="39"/>
      <c r="E10" s="39"/>
    </row>
    <row r="11" ht="15.75" hidden="1">
      <c r="B11" s="23" t="s">
        <v>9</v>
      </c>
    </row>
    <row r="12" spans="1:4" ht="15.75" hidden="1">
      <c r="A12" s="2" t="s">
        <v>1</v>
      </c>
      <c r="B12" s="40" t="s">
        <v>10</v>
      </c>
      <c r="C12" s="40" t="s">
        <v>11</v>
      </c>
      <c r="D12" s="2" t="s">
        <v>3</v>
      </c>
    </row>
    <row r="13" spans="1:4" ht="15.75" hidden="1">
      <c r="A13" s="41">
        <v>215</v>
      </c>
      <c r="B13" s="41">
        <v>115919000</v>
      </c>
      <c r="C13" s="41">
        <v>122020000</v>
      </c>
      <c r="D13" s="42" t="s">
        <v>4</v>
      </c>
    </row>
    <row r="14" spans="1:4" ht="15.75" hidden="1">
      <c r="A14" s="41">
        <v>769</v>
      </c>
      <c r="B14" s="41">
        <v>387225200</v>
      </c>
      <c r="C14" s="41">
        <v>407616000</v>
      </c>
      <c r="D14" s="42" t="s">
        <v>5</v>
      </c>
    </row>
    <row r="15" spans="1:3" ht="15.75" hidden="1">
      <c r="A15" s="41">
        <f>SUM(A13:A14)</f>
        <v>984</v>
      </c>
      <c r="B15" s="41">
        <f>SUM(B13:B14)</f>
        <v>503144200</v>
      </c>
      <c r="C15" s="41">
        <f>SUM(C13:C14)</f>
        <v>529636000</v>
      </c>
    </row>
    <row r="16" ht="15.75" hidden="1"/>
    <row r="17" spans="1:5" ht="15.75" hidden="1">
      <c r="A17" s="2" t="s">
        <v>1</v>
      </c>
      <c r="B17" s="40" t="s">
        <v>10</v>
      </c>
      <c r="C17" s="40" t="s">
        <v>11</v>
      </c>
      <c r="D17" s="2" t="s">
        <v>3</v>
      </c>
      <c r="E17" s="40" t="s">
        <v>2</v>
      </c>
    </row>
    <row r="18" spans="1:5" ht="15.75" hidden="1">
      <c r="A18" s="41">
        <v>1777</v>
      </c>
      <c r="B18" s="41">
        <v>1221867000</v>
      </c>
      <c r="C18" s="41">
        <v>1366290000</v>
      </c>
      <c r="D18" s="42" t="s">
        <v>4</v>
      </c>
      <c r="E18" s="43">
        <v>5</v>
      </c>
    </row>
    <row r="19" spans="1:5" ht="15.75" hidden="1">
      <c r="A19" s="41">
        <v>731</v>
      </c>
      <c r="B19" s="41">
        <v>506206600</v>
      </c>
      <c r="C19" s="41">
        <v>566624000</v>
      </c>
      <c r="D19" s="42" t="s">
        <v>5</v>
      </c>
      <c r="E19" s="43">
        <v>5</v>
      </c>
    </row>
    <row r="20" spans="1:3" ht="15.75" hidden="1">
      <c r="A20" s="41">
        <f>SUM(A18:A19)</f>
        <v>2508</v>
      </c>
      <c r="B20" s="41">
        <f>SUM(B18:B19)</f>
        <v>1728073600</v>
      </c>
      <c r="C20" s="41">
        <f>SUM(C18:C19)</f>
        <v>1932914000</v>
      </c>
    </row>
    <row r="22" ht="15.75">
      <c r="E22" s="44"/>
    </row>
  </sheetData>
  <sheetProtection/>
  <mergeCells count="25">
    <mergeCell ref="A2:N2"/>
    <mergeCell ref="P4:P5"/>
    <mergeCell ref="E4:E5"/>
    <mergeCell ref="M4:M5"/>
    <mergeCell ref="G4:G5"/>
    <mergeCell ref="F4:F5"/>
    <mergeCell ref="A1:Q1"/>
    <mergeCell ref="O2:Q2"/>
    <mergeCell ref="L4:L5"/>
    <mergeCell ref="A3:A5"/>
    <mergeCell ref="B3:D3"/>
    <mergeCell ref="H4:H5"/>
    <mergeCell ref="I4:I5"/>
    <mergeCell ref="J4:J5"/>
    <mergeCell ref="K4:K5"/>
    <mergeCell ref="E3:J3"/>
    <mergeCell ref="A8:Q8"/>
    <mergeCell ref="A9:Q9"/>
    <mergeCell ref="Q3:Q5"/>
    <mergeCell ref="B4:B5"/>
    <mergeCell ref="C4:C5"/>
    <mergeCell ref="D4:D5"/>
    <mergeCell ref="K3:P3"/>
    <mergeCell ref="N4:N5"/>
    <mergeCell ref="O4:O5"/>
  </mergeCells>
  <printOptions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75" zoomScaleSheetLayoutView="75" zoomScalePageLayoutView="0" workbookViewId="0" topLeftCell="A1">
      <selection activeCell="O2" sqref="O2:Q2"/>
    </sheetView>
  </sheetViews>
  <sheetFormatPr defaultColWidth="9.00390625" defaultRowHeight="16.5"/>
  <cols>
    <col min="1" max="1" width="19.50390625" style="23" customWidth="1"/>
    <col min="2" max="2" width="10.625" style="23" customWidth="1"/>
    <col min="3" max="3" width="12.875" style="23" customWidth="1"/>
    <col min="4" max="4" width="16.25390625" style="23" customWidth="1"/>
    <col min="5" max="6" width="10.625" style="23" customWidth="1"/>
    <col min="7" max="7" width="13.125" style="23" customWidth="1"/>
    <col min="8" max="8" width="10.625" style="23" customWidth="1"/>
    <col min="9" max="9" width="15.25390625" style="23" customWidth="1"/>
    <col min="10" max="12" width="10.625" style="23" customWidth="1"/>
    <col min="13" max="13" width="12.50390625" style="23" customWidth="1"/>
    <col min="14" max="14" width="10.625" style="23" customWidth="1"/>
    <col min="15" max="15" width="15.75390625" style="23" customWidth="1"/>
    <col min="16" max="17" width="10.625" style="23" customWidth="1"/>
    <col min="18" max="16384" width="9.00390625" style="23" customWidth="1"/>
  </cols>
  <sheetData>
    <row r="1" spans="1:17" ht="50.25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4" customFormat="1" ht="31.5" customHeight="1">
      <c r="A2" s="118" t="s">
        <v>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4.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30" customHeight="1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39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s="24" customFormat="1" ht="45" customHeight="1">
      <c r="A6" s="6" t="s">
        <v>12</v>
      </c>
      <c r="B6" s="32">
        <f>E6+K6</f>
        <v>859</v>
      </c>
      <c r="C6" s="32">
        <f>G6+M6</f>
        <v>41604</v>
      </c>
      <c r="D6" s="32">
        <f>I6+O6</f>
        <v>43794</v>
      </c>
      <c r="E6" s="32">
        <v>118</v>
      </c>
      <c r="F6" s="33">
        <f>E6/B6</f>
        <v>0.13736903376018628</v>
      </c>
      <c r="G6" s="32">
        <v>6381</v>
      </c>
      <c r="H6" s="33">
        <f>G6/C6</f>
        <v>0.15337467551197</v>
      </c>
      <c r="I6" s="32">
        <v>6717</v>
      </c>
      <c r="J6" s="34">
        <f>I6/D6</f>
        <v>0.15337717495547334</v>
      </c>
      <c r="K6" s="32">
        <v>741</v>
      </c>
      <c r="L6" s="33">
        <f>K6/B6</f>
        <v>0.8626309662398137</v>
      </c>
      <c r="M6" s="32">
        <v>35223</v>
      </c>
      <c r="N6" s="34">
        <f>M6/C6</f>
        <v>0.84662532448803</v>
      </c>
      <c r="O6" s="35">
        <v>37077</v>
      </c>
      <c r="P6" s="34">
        <f>O6/D6</f>
        <v>0.8466228250445267</v>
      </c>
      <c r="Q6" s="36"/>
    </row>
    <row r="7" spans="1:17" ht="57" customHeight="1">
      <c r="A7" s="6" t="s">
        <v>19</v>
      </c>
      <c r="B7" s="32">
        <f>E7+K7</f>
        <v>956</v>
      </c>
      <c r="C7" s="32">
        <f>G7+M7</f>
        <v>62712</v>
      </c>
      <c r="D7" s="32">
        <f>I7+O7</f>
        <v>72539</v>
      </c>
      <c r="E7" s="32">
        <v>749</v>
      </c>
      <c r="F7" s="33">
        <f>E7/B7</f>
        <v>0.7834728033472803</v>
      </c>
      <c r="G7" s="32">
        <v>49779</v>
      </c>
      <c r="H7" s="33">
        <f>G7/C7</f>
        <v>0.7937715269804823</v>
      </c>
      <c r="I7" s="32">
        <v>57591</v>
      </c>
      <c r="J7" s="34">
        <f>I7/D7</f>
        <v>0.7939315402748867</v>
      </c>
      <c r="K7" s="32">
        <v>207</v>
      </c>
      <c r="L7" s="33">
        <f>K7/B7</f>
        <v>0.21652719665271966</v>
      </c>
      <c r="M7" s="32">
        <v>12933</v>
      </c>
      <c r="N7" s="34">
        <f>M7/C7</f>
        <v>0.2062284730195178</v>
      </c>
      <c r="O7" s="35">
        <v>14948</v>
      </c>
      <c r="P7" s="34">
        <f>O7/D7</f>
        <v>0.2060684597251134</v>
      </c>
      <c r="Q7" s="36"/>
    </row>
    <row r="8" spans="1:17" s="24" customFormat="1" ht="33.75" customHeight="1">
      <c r="A8" s="129" t="s">
        <v>20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30" customHeight="1">
      <c r="A9" s="129" t="s">
        <v>41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s="45" customFormat="1" ht="15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3" s="45" customFormat="1" ht="15.75">
      <c r="A11" s="46"/>
      <c r="B11" s="46"/>
      <c r="C11" s="46"/>
    </row>
    <row r="12" spans="1:3" s="45" customFormat="1" ht="15.75">
      <c r="A12" s="47"/>
      <c r="B12" s="47"/>
      <c r="C12" s="47"/>
    </row>
    <row r="13" spans="1:3" s="45" customFormat="1" ht="15.75">
      <c r="A13" s="48"/>
      <c r="B13" s="48"/>
      <c r="C13" s="48"/>
    </row>
    <row r="14" spans="1:17" ht="15.75">
      <c r="A14" s="48"/>
      <c r="B14" s="48"/>
      <c r="C14" s="4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5.75">
      <c r="A15" s="46"/>
      <c r="B15" s="46"/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5.75">
      <c r="A16" s="46"/>
      <c r="B16" s="46"/>
      <c r="C16" s="4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15.75">
      <c r="A17" s="49"/>
      <c r="B17" s="49"/>
      <c r="C17" s="49"/>
      <c r="D17" s="4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5.75">
      <c r="A18" s="48"/>
      <c r="B18" s="48"/>
      <c r="C18" s="48"/>
      <c r="D18" s="5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5.75">
      <c r="A19" s="48"/>
      <c r="B19" s="48"/>
      <c r="C19" s="48"/>
      <c r="D19" s="5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5.75">
      <c r="A20" s="46"/>
      <c r="B20" s="46"/>
      <c r="C20" s="4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5" ht="15.75">
      <c r="A21" s="38"/>
      <c r="B21" s="38"/>
      <c r="C21" s="38"/>
      <c r="D21" s="39"/>
      <c r="E21" s="39"/>
    </row>
  </sheetData>
  <sheetProtection/>
  <mergeCells count="25">
    <mergeCell ref="Q3:Q5"/>
    <mergeCell ref="O2:Q2"/>
    <mergeCell ref="P4:P5"/>
    <mergeCell ref="M4:M5"/>
    <mergeCell ref="N4:N5"/>
    <mergeCell ref="O4:O5"/>
    <mergeCell ref="A8:Q8"/>
    <mergeCell ref="A9:Q9"/>
    <mergeCell ref="A1:Q1"/>
    <mergeCell ref="A2:N2"/>
    <mergeCell ref="A3:A5"/>
    <mergeCell ref="B3:D3"/>
    <mergeCell ref="E3:J3"/>
    <mergeCell ref="K3:P3"/>
    <mergeCell ref="F4:F5"/>
    <mergeCell ref="K4:K5"/>
    <mergeCell ref="B4:B5"/>
    <mergeCell ref="C4:C5"/>
    <mergeCell ref="D4:D5"/>
    <mergeCell ref="E4:E5"/>
    <mergeCell ref="L4:L5"/>
    <mergeCell ref="I4:I5"/>
    <mergeCell ref="J4:J5"/>
    <mergeCell ref="G4:G5"/>
    <mergeCell ref="H4:H5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00390625" defaultRowHeight="16.5"/>
  <cols>
    <col min="1" max="1" width="19.50390625" style="23" customWidth="1"/>
    <col min="2" max="6" width="13.125" style="23" customWidth="1"/>
    <col min="7" max="7" width="14.75390625" style="23" customWidth="1"/>
    <col min="8" max="8" width="17.125" style="23" customWidth="1"/>
    <col min="9" max="16384" width="9.00390625" style="23" customWidth="1"/>
  </cols>
  <sheetData>
    <row r="1" spans="1:8" ht="72" customHeight="1">
      <c r="A1" s="135" t="s">
        <v>60</v>
      </c>
      <c r="B1" s="136"/>
      <c r="C1" s="136"/>
      <c r="D1" s="136"/>
      <c r="E1" s="136"/>
      <c r="F1" s="136"/>
      <c r="G1" s="136"/>
      <c r="H1" s="137"/>
    </row>
    <row r="2" spans="1:8" s="24" customFormat="1" ht="42" customHeight="1" thickBot="1">
      <c r="A2" s="131" t="s">
        <v>46</v>
      </c>
      <c r="B2" s="132"/>
      <c r="C2" s="132"/>
      <c r="D2" s="132"/>
      <c r="E2" s="132"/>
      <c r="F2" s="132"/>
      <c r="G2" s="133" t="s">
        <v>65</v>
      </c>
      <c r="H2" s="134"/>
    </row>
    <row r="3" spans="1:8" ht="30" customHeight="1">
      <c r="A3" s="111" t="s">
        <v>18</v>
      </c>
      <c r="B3" s="138" t="s">
        <v>27</v>
      </c>
      <c r="C3" s="139"/>
      <c r="D3" s="138" t="s">
        <v>28</v>
      </c>
      <c r="E3" s="139"/>
      <c r="F3" s="138" t="s">
        <v>29</v>
      </c>
      <c r="G3" s="139"/>
      <c r="H3" s="140" t="s">
        <v>30</v>
      </c>
    </row>
    <row r="4" spans="1:8" ht="30" customHeight="1">
      <c r="A4" s="122"/>
      <c r="B4" s="113" t="s">
        <v>44</v>
      </c>
      <c r="C4" s="141" t="s">
        <v>31</v>
      </c>
      <c r="D4" s="113" t="s">
        <v>44</v>
      </c>
      <c r="E4" s="141" t="s">
        <v>31</v>
      </c>
      <c r="F4" s="113" t="s">
        <v>44</v>
      </c>
      <c r="G4" s="141" t="s">
        <v>32</v>
      </c>
      <c r="H4" s="122"/>
    </row>
    <row r="5" spans="1:8" ht="36.75" customHeight="1">
      <c r="A5" s="115"/>
      <c r="B5" s="114"/>
      <c r="C5" s="142"/>
      <c r="D5" s="114"/>
      <c r="E5" s="142"/>
      <c r="F5" s="114"/>
      <c r="G5" s="142"/>
      <c r="H5" s="115"/>
    </row>
    <row r="6" spans="1:8" ht="60.75" customHeight="1">
      <c r="A6" s="6" t="s">
        <v>12</v>
      </c>
      <c r="B6" s="51">
        <v>202</v>
      </c>
      <c r="C6" s="61">
        <v>15785</v>
      </c>
      <c r="D6" s="61">
        <v>124</v>
      </c>
      <c r="E6" s="61">
        <v>9485</v>
      </c>
      <c r="F6" s="61">
        <v>78</v>
      </c>
      <c r="G6" s="61">
        <v>6300</v>
      </c>
      <c r="H6" s="62" t="s">
        <v>45</v>
      </c>
    </row>
    <row r="7" spans="1:8" ht="60.75" customHeight="1" thickBot="1">
      <c r="A7" s="6" t="s">
        <v>19</v>
      </c>
      <c r="B7" s="52">
        <v>732</v>
      </c>
      <c r="C7" s="53">
        <v>56141</v>
      </c>
      <c r="D7" s="53">
        <v>495</v>
      </c>
      <c r="E7" s="53">
        <v>37992</v>
      </c>
      <c r="F7" s="53">
        <v>237</v>
      </c>
      <c r="G7" s="53">
        <v>18149</v>
      </c>
      <c r="H7" s="63" t="s">
        <v>58</v>
      </c>
    </row>
    <row r="8" spans="1:8" s="24" customFormat="1" ht="36" customHeight="1">
      <c r="A8" s="143" t="s">
        <v>42</v>
      </c>
      <c r="B8" s="144"/>
      <c r="C8" s="144"/>
      <c r="D8" s="144"/>
      <c r="E8" s="144"/>
      <c r="F8" s="144"/>
      <c r="G8" s="144"/>
      <c r="H8" s="145"/>
    </row>
    <row r="9" spans="1:8" ht="32.25" customHeight="1">
      <c r="A9" s="146" t="s">
        <v>43</v>
      </c>
      <c r="B9" s="147"/>
      <c r="C9" s="147"/>
      <c r="D9" s="147"/>
      <c r="E9" s="147"/>
      <c r="F9" s="147"/>
      <c r="G9" s="147"/>
      <c r="H9" s="148"/>
    </row>
    <row r="10" ht="21" customHeight="1"/>
    <row r="11" ht="15.75">
      <c r="A11" s="54"/>
    </row>
  </sheetData>
  <sheetProtection/>
  <mergeCells count="16">
    <mergeCell ref="A8:H8"/>
    <mergeCell ref="A9:H9"/>
    <mergeCell ref="F4:F5"/>
    <mergeCell ref="G4:G5"/>
    <mergeCell ref="D4:D5"/>
    <mergeCell ref="E4:E5"/>
    <mergeCell ref="A2:F2"/>
    <mergeCell ref="G2:H2"/>
    <mergeCell ref="A1:H1"/>
    <mergeCell ref="A3:A5"/>
    <mergeCell ref="B3:C3"/>
    <mergeCell ref="D3:E3"/>
    <mergeCell ref="F3:G3"/>
    <mergeCell ref="H3:H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SheetLayoutView="100" zoomScalePageLayoutView="0" workbookViewId="0" topLeftCell="A4">
      <selection activeCell="A1" sqref="A1:H10"/>
    </sheetView>
  </sheetViews>
  <sheetFormatPr defaultColWidth="9.00390625" defaultRowHeight="16.5"/>
  <cols>
    <col min="1" max="1" width="20.125" style="23" customWidth="1"/>
    <col min="2" max="2" width="13.875" style="23" customWidth="1"/>
    <col min="3" max="3" width="13.125" style="23" customWidth="1"/>
    <col min="4" max="4" width="14.375" style="23" customWidth="1"/>
    <col min="5" max="5" width="13.625" style="23" customWidth="1"/>
    <col min="6" max="6" width="13.375" style="23" customWidth="1"/>
    <col min="7" max="7" width="13.875" style="23" customWidth="1"/>
    <col min="8" max="8" width="15.75390625" style="23" customWidth="1"/>
    <col min="9" max="16384" width="9.00390625" style="23" customWidth="1"/>
  </cols>
  <sheetData>
    <row r="1" spans="1:8" ht="60" customHeight="1">
      <c r="A1" s="135" t="s">
        <v>60</v>
      </c>
      <c r="B1" s="136"/>
      <c r="C1" s="136"/>
      <c r="D1" s="136"/>
      <c r="E1" s="136"/>
      <c r="F1" s="136"/>
      <c r="G1" s="136"/>
      <c r="H1" s="137"/>
    </row>
    <row r="2" spans="1:8" s="24" customFormat="1" ht="34.5" customHeight="1" thickBot="1">
      <c r="A2" s="131" t="s">
        <v>47</v>
      </c>
      <c r="B2" s="132"/>
      <c r="C2" s="132"/>
      <c r="D2" s="132"/>
      <c r="E2" s="132"/>
      <c r="F2" s="132"/>
      <c r="G2" s="133" t="s">
        <v>64</v>
      </c>
      <c r="H2" s="134"/>
    </row>
    <row r="3" spans="1:8" ht="30" customHeight="1">
      <c r="A3" s="111" t="s">
        <v>18</v>
      </c>
      <c r="B3" s="138" t="s">
        <v>27</v>
      </c>
      <c r="C3" s="139"/>
      <c r="D3" s="138" t="s">
        <v>28</v>
      </c>
      <c r="E3" s="139"/>
      <c r="F3" s="138" t="s">
        <v>29</v>
      </c>
      <c r="G3" s="139"/>
      <c r="H3" s="140" t="s">
        <v>30</v>
      </c>
    </row>
    <row r="4" spans="1:8" ht="30" customHeight="1">
      <c r="A4" s="122"/>
      <c r="B4" s="113" t="s">
        <v>44</v>
      </c>
      <c r="C4" s="141" t="s">
        <v>31</v>
      </c>
      <c r="D4" s="113" t="s">
        <v>44</v>
      </c>
      <c r="E4" s="141" t="s">
        <v>31</v>
      </c>
      <c r="F4" s="113" t="s">
        <v>44</v>
      </c>
      <c r="G4" s="141" t="s">
        <v>32</v>
      </c>
      <c r="H4" s="122"/>
    </row>
    <row r="5" spans="1:8" ht="36.75" customHeight="1">
      <c r="A5" s="115"/>
      <c r="B5" s="114"/>
      <c r="C5" s="142"/>
      <c r="D5" s="114"/>
      <c r="E5" s="142"/>
      <c r="F5" s="114"/>
      <c r="G5" s="142"/>
      <c r="H5" s="115"/>
    </row>
    <row r="6" spans="1:8" ht="66" customHeight="1">
      <c r="A6" s="6" t="s">
        <v>12</v>
      </c>
      <c r="B6" s="51">
        <v>497</v>
      </c>
      <c r="C6" s="61">
        <v>36997</v>
      </c>
      <c r="D6" s="61">
        <v>264</v>
      </c>
      <c r="E6" s="61">
        <v>19436</v>
      </c>
      <c r="F6" s="61">
        <v>233</v>
      </c>
      <c r="G6" s="61">
        <v>17561</v>
      </c>
      <c r="H6" s="62" t="s">
        <v>45</v>
      </c>
    </row>
    <row r="7" spans="1:8" ht="60.75" customHeight="1" thickBot="1">
      <c r="A7" s="6" t="s">
        <v>19</v>
      </c>
      <c r="B7" s="52">
        <v>1220</v>
      </c>
      <c r="C7" s="53">
        <v>99246</v>
      </c>
      <c r="D7" s="53">
        <v>830</v>
      </c>
      <c r="E7" s="53">
        <v>67916</v>
      </c>
      <c r="F7" s="53">
        <v>390</v>
      </c>
      <c r="G7" s="53">
        <v>31330</v>
      </c>
      <c r="H7" s="63" t="s">
        <v>58</v>
      </c>
    </row>
    <row r="8" spans="1:8" s="24" customFormat="1" ht="58.5" customHeight="1">
      <c r="A8" s="143" t="s">
        <v>59</v>
      </c>
      <c r="B8" s="144"/>
      <c r="C8" s="144"/>
      <c r="D8" s="144"/>
      <c r="E8" s="144"/>
      <c r="F8" s="144"/>
      <c r="G8" s="144"/>
      <c r="H8" s="145"/>
    </row>
    <row r="9" spans="1:8" ht="31.5" customHeight="1">
      <c r="A9" s="143" t="s">
        <v>48</v>
      </c>
      <c r="B9" s="149"/>
      <c r="C9" s="149"/>
      <c r="D9" s="149"/>
      <c r="E9" s="149"/>
      <c r="F9" s="149"/>
      <c r="G9" s="149"/>
      <c r="H9" s="150"/>
    </row>
    <row r="10" spans="1:8" ht="81" customHeight="1">
      <c r="A10" s="151" t="s">
        <v>66</v>
      </c>
      <c r="B10" s="147"/>
      <c r="C10" s="147"/>
      <c r="D10" s="147"/>
      <c r="E10" s="147"/>
      <c r="F10" s="147"/>
      <c r="G10" s="147"/>
      <c r="H10" s="148"/>
    </row>
  </sheetData>
  <sheetProtection/>
  <mergeCells count="17">
    <mergeCell ref="A8:H8"/>
    <mergeCell ref="A9:H9"/>
    <mergeCell ref="A10:H10"/>
    <mergeCell ref="A2:F2"/>
    <mergeCell ref="E4:E5"/>
    <mergeCell ref="F4:F5"/>
    <mergeCell ref="G2:H2"/>
    <mergeCell ref="G4:G5"/>
    <mergeCell ref="A1:H1"/>
    <mergeCell ref="A3:A5"/>
    <mergeCell ref="B3:C3"/>
    <mergeCell ref="D3:E3"/>
    <mergeCell ref="F3:G3"/>
    <mergeCell ref="H3:H5"/>
    <mergeCell ref="B4:B5"/>
    <mergeCell ref="C4:C5"/>
    <mergeCell ref="D4:D5"/>
  </mergeCells>
  <printOptions/>
  <pageMargins left="0.75" right="0.75" top="1" bottom="1" header="0.5" footer="0.5"/>
  <pageSetup fitToWidth="0" fitToHeight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75" zoomScaleSheetLayoutView="75" zoomScalePageLayoutView="0" workbookViewId="0" topLeftCell="A2">
      <selection activeCell="A2" sqref="A2:H9"/>
    </sheetView>
  </sheetViews>
  <sheetFormatPr defaultColWidth="9.00390625" defaultRowHeight="16.5"/>
  <cols>
    <col min="1" max="1" width="19.375" style="23" customWidth="1"/>
    <col min="2" max="6" width="13.125" style="23" customWidth="1"/>
    <col min="7" max="7" width="12.875" style="23" customWidth="1"/>
    <col min="8" max="8" width="18.125" style="23" customWidth="1"/>
    <col min="9" max="16384" width="9.00390625" style="23" customWidth="1"/>
  </cols>
  <sheetData>
    <row r="1" spans="1:8" ht="72" customHeight="1">
      <c r="A1" s="116" t="s">
        <v>60</v>
      </c>
      <c r="B1" s="117"/>
      <c r="C1" s="117"/>
      <c r="D1" s="117"/>
      <c r="E1" s="117"/>
      <c r="F1" s="117"/>
      <c r="G1" s="117"/>
      <c r="H1" s="117"/>
    </row>
    <row r="2" spans="1:8" s="24" customFormat="1" ht="42" customHeight="1" thickBot="1">
      <c r="A2" s="152" t="s">
        <v>49</v>
      </c>
      <c r="B2" s="153"/>
      <c r="C2" s="153"/>
      <c r="D2" s="153"/>
      <c r="E2" s="153"/>
      <c r="F2" s="153"/>
      <c r="G2" s="154" t="s">
        <v>64</v>
      </c>
      <c r="H2" s="155"/>
    </row>
    <row r="3" spans="1:8" ht="30" customHeight="1">
      <c r="A3" s="111" t="s">
        <v>18</v>
      </c>
      <c r="B3" s="138" t="s">
        <v>27</v>
      </c>
      <c r="C3" s="139"/>
      <c r="D3" s="138" t="s">
        <v>28</v>
      </c>
      <c r="E3" s="139"/>
      <c r="F3" s="138" t="s">
        <v>29</v>
      </c>
      <c r="G3" s="139"/>
      <c r="H3" s="140" t="s">
        <v>30</v>
      </c>
    </row>
    <row r="4" spans="1:8" ht="30" customHeight="1">
      <c r="A4" s="122"/>
      <c r="B4" s="113" t="s">
        <v>44</v>
      </c>
      <c r="C4" s="141" t="s">
        <v>31</v>
      </c>
      <c r="D4" s="113" t="s">
        <v>44</v>
      </c>
      <c r="E4" s="141" t="s">
        <v>31</v>
      </c>
      <c r="F4" s="113" t="s">
        <v>44</v>
      </c>
      <c r="G4" s="141" t="s">
        <v>32</v>
      </c>
      <c r="H4" s="122"/>
    </row>
    <row r="5" spans="1:8" ht="36.75" customHeight="1">
      <c r="A5" s="115"/>
      <c r="B5" s="114"/>
      <c r="C5" s="142"/>
      <c r="D5" s="114"/>
      <c r="E5" s="142"/>
      <c r="F5" s="114"/>
      <c r="G5" s="142"/>
      <c r="H5" s="115"/>
    </row>
    <row r="6" spans="1:8" ht="60.75" customHeight="1">
      <c r="A6" s="6" t="s">
        <v>12</v>
      </c>
      <c r="B6" s="55">
        <v>1354</v>
      </c>
      <c r="C6" s="55">
        <v>111096</v>
      </c>
      <c r="D6" s="55">
        <v>792</v>
      </c>
      <c r="E6" s="55">
        <v>64443</v>
      </c>
      <c r="F6" s="55">
        <v>562</v>
      </c>
      <c r="G6" s="55">
        <v>46653</v>
      </c>
      <c r="H6" s="62" t="s">
        <v>45</v>
      </c>
    </row>
    <row r="7" spans="1:8" ht="60.75" customHeight="1" thickBot="1">
      <c r="A7" s="6" t="s">
        <v>19</v>
      </c>
      <c r="B7" s="56">
        <v>2078</v>
      </c>
      <c r="C7" s="56">
        <v>172581</v>
      </c>
      <c r="D7" s="56">
        <v>1349</v>
      </c>
      <c r="E7" s="56">
        <v>113177</v>
      </c>
      <c r="F7" s="56">
        <v>729</v>
      </c>
      <c r="G7" s="56">
        <v>59404</v>
      </c>
      <c r="H7" s="63" t="s">
        <v>58</v>
      </c>
    </row>
    <row r="8" spans="1:8" s="24" customFormat="1" ht="45" customHeight="1">
      <c r="A8" s="143" t="s">
        <v>50</v>
      </c>
      <c r="B8" s="144"/>
      <c r="C8" s="144"/>
      <c r="D8" s="144"/>
      <c r="E8" s="144"/>
      <c r="F8" s="144"/>
      <c r="G8" s="144"/>
      <c r="H8" s="145"/>
    </row>
    <row r="9" spans="1:8" ht="32.25" customHeight="1">
      <c r="A9" s="146" t="s">
        <v>51</v>
      </c>
      <c r="B9" s="147"/>
      <c r="C9" s="147"/>
      <c r="D9" s="147"/>
      <c r="E9" s="147"/>
      <c r="F9" s="147"/>
      <c r="G9" s="147"/>
      <c r="H9" s="148"/>
    </row>
  </sheetData>
  <sheetProtection/>
  <mergeCells count="16">
    <mergeCell ref="A8:H8"/>
    <mergeCell ref="A9:H9"/>
    <mergeCell ref="F4:F5"/>
    <mergeCell ref="G4:G5"/>
    <mergeCell ref="D4:D5"/>
    <mergeCell ref="E4:E5"/>
    <mergeCell ref="A2:F2"/>
    <mergeCell ref="G2:H2"/>
    <mergeCell ref="A1:H1"/>
    <mergeCell ref="A3:A5"/>
    <mergeCell ref="B3:C3"/>
    <mergeCell ref="D3:E3"/>
    <mergeCell ref="F3:G3"/>
    <mergeCell ref="H3:H5"/>
    <mergeCell ref="B4:B5"/>
    <mergeCell ref="C4:C5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75" zoomScaleSheetLayoutView="75" zoomScalePageLayoutView="0" workbookViewId="0" topLeftCell="A1">
      <selection activeCell="G2" sqref="G2:H2"/>
    </sheetView>
  </sheetViews>
  <sheetFormatPr defaultColWidth="9.00390625" defaultRowHeight="16.5"/>
  <cols>
    <col min="1" max="1" width="20.50390625" style="23" customWidth="1"/>
    <col min="2" max="7" width="13.125" style="23" customWidth="1"/>
    <col min="8" max="8" width="16.25390625" style="23" customWidth="1"/>
    <col min="9" max="16384" width="9.00390625" style="23" customWidth="1"/>
  </cols>
  <sheetData>
    <row r="1" spans="1:8" ht="72" customHeight="1">
      <c r="A1" s="116" t="s">
        <v>63</v>
      </c>
      <c r="B1" s="117"/>
      <c r="C1" s="117"/>
      <c r="D1" s="117"/>
      <c r="E1" s="117"/>
      <c r="F1" s="117"/>
      <c r="G1" s="117"/>
      <c r="H1" s="117"/>
    </row>
    <row r="2" spans="1:8" s="24" customFormat="1" ht="42" customHeight="1" thickBot="1">
      <c r="A2" s="156" t="s">
        <v>52</v>
      </c>
      <c r="B2" s="132"/>
      <c r="C2" s="132"/>
      <c r="D2" s="132"/>
      <c r="E2" s="132"/>
      <c r="F2" s="132"/>
      <c r="G2" s="133" t="s">
        <v>64</v>
      </c>
      <c r="H2" s="157"/>
    </row>
    <row r="3" spans="1:8" ht="30" customHeight="1">
      <c r="A3" s="111" t="s">
        <v>18</v>
      </c>
      <c r="B3" s="138" t="s">
        <v>27</v>
      </c>
      <c r="C3" s="139"/>
      <c r="D3" s="138" t="s">
        <v>28</v>
      </c>
      <c r="E3" s="139"/>
      <c r="F3" s="138" t="s">
        <v>29</v>
      </c>
      <c r="G3" s="139"/>
      <c r="H3" s="158" t="s">
        <v>30</v>
      </c>
    </row>
    <row r="4" spans="1:8" ht="30" customHeight="1">
      <c r="A4" s="122"/>
      <c r="B4" s="113" t="s">
        <v>44</v>
      </c>
      <c r="C4" s="141" t="s">
        <v>31</v>
      </c>
      <c r="D4" s="113" t="s">
        <v>44</v>
      </c>
      <c r="E4" s="141" t="s">
        <v>31</v>
      </c>
      <c r="F4" s="113" t="s">
        <v>44</v>
      </c>
      <c r="G4" s="141" t="s">
        <v>32</v>
      </c>
      <c r="H4" s="159"/>
    </row>
    <row r="5" spans="1:8" ht="36.75" customHeight="1">
      <c r="A5" s="115"/>
      <c r="B5" s="114"/>
      <c r="C5" s="142"/>
      <c r="D5" s="114"/>
      <c r="E5" s="142"/>
      <c r="F5" s="114"/>
      <c r="G5" s="142"/>
      <c r="H5" s="160"/>
    </row>
    <row r="6" spans="1:8" ht="60.75" customHeight="1">
      <c r="A6" s="6" t="s">
        <v>12</v>
      </c>
      <c r="B6" s="55">
        <v>1933</v>
      </c>
      <c r="C6" s="55">
        <v>166699</v>
      </c>
      <c r="D6" s="55">
        <v>1107</v>
      </c>
      <c r="E6" s="55">
        <v>95574</v>
      </c>
      <c r="F6" s="55">
        <v>826</v>
      </c>
      <c r="G6" s="55">
        <v>71125</v>
      </c>
      <c r="H6" s="3" t="s">
        <v>45</v>
      </c>
    </row>
    <row r="7" spans="1:8" ht="60.75" customHeight="1" thickBot="1">
      <c r="A7" s="6" t="s">
        <v>19</v>
      </c>
      <c r="B7" s="56">
        <v>2384</v>
      </c>
      <c r="C7" s="56">
        <v>205347</v>
      </c>
      <c r="D7" s="56">
        <v>1586</v>
      </c>
      <c r="E7" s="56">
        <v>137953</v>
      </c>
      <c r="F7" s="56">
        <v>798</v>
      </c>
      <c r="G7" s="56">
        <v>67394</v>
      </c>
      <c r="H7" s="1" t="s">
        <v>58</v>
      </c>
    </row>
    <row r="8" spans="1:8" s="24" customFormat="1" ht="45.75" customHeight="1">
      <c r="A8" s="129" t="s">
        <v>53</v>
      </c>
      <c r="B8" s="161"/>
      <c r="C8" s="161"/>
      <c r="D8" s="161"/>
      <c r="E8" s="161"/>
      <c r="F8" s="161"/>
      <c r="G8" s="161"/>
      <c r="H8" s="161"/>
    </row>
    <row r="9" spans="1:8" ht="32.25" customHeight="1">
      <c r="A9" s="129" t="s">
        <v>54</v>
      </c>
      <c r="B9" s="130"/>
      <c r="C9" s="130"/>
      <c r="D9" s="130"/>
      <c r="E9" s="130"/>
      <c r="F9" s="130"/>
      <c r="G9" s="130"/>
      <c r="H9" s="130"/>
    </row>
  </sheetData>
  <sheetProtection/>
  <mergeCells count="16">
    <mergeCell ref="A8:H8"/>
    <mergeCell ref="A9:H9"/>
    <mergeCell ref="F4:F5"/>
    <mergeCell ref="G4:G5"/>
    <mergeCell ref="D4:D5"/>
    <mergeCell ref="E4:E5"/>
    <mergeCell ref="A2:F2"/>
    <mergeCell ref="G2:H2"/>
    <mergeCell ref="A1:H1"/>
    <mergeCell ref="A3:A5"/>
    <mergeCell ref="B3:C3"/>
    <mergeCell ref="D3:E3"/>
    <mergeCell ref="F3:G3"/>
    <mergeCell ref="H3:H5"/>
    <mergeCell ref="B4:B5"/>
    <mergeCell ref="C4:C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90" zoomScaleNormal="90" zoomScalePageLayoutView="0" workbookViewId="0" topLeftCell="A1">
      <selection activeCell="O7" sqref="O7"/>
    </sheetView>
  </sheetViews>
  <sheetFormatPr defaultColWidth="9.00390625" defaultRowHeight="16.5"/>
  <cols>
    <col min="1" max="1" width="9.50390625" style="0" customWidth="1"/>
    <col min="2" max="2" width="12.625" style="0" bestFit="1" customWidth="1"/>
    <col min="3" max="3" width="11.50390625" style="0" bestFit="1" customWidth="1"/>
    <col min="4" max="4" width="13.50390625" style="0" bestFit="1" customWidth="1"/>
    <col min="5" max="5" width="12.625" style="0" bestFit="1" customWidth="1"/>
    <col min="6" max="6" width="8.125" style="0" bestFit="1" customWidth="1"/>
    <col min="7" max="7" width="11.50390625" style="0" bestFit="1" customWidth="1"/>
    <col min="8" max="8" width="8.125" style="0" bestFit="1" customWidth="1"/>
    <col min="9" max="9" width="13.50390625" style="0" bestFit="1" customWidth="1"/>
    <col min="10" max="10" width="8.125" style="0" bestFit="1" customWidth="1"/>
    <col min="11" max="11" width="12.625" style="0" bestFit="1" customWidth="1"/>
    <col min="12" max="12" width="8.125" style="0" bestFit="1" customWidth="1"/>
    <col min="13" max="13" width="11.50390625" style="0" bestFit="1" customWidth="1"/>
    <col min="14" max="14" width="8.125" style="0" bestFit="1" customWidth="1"/>
    <col min="15" max="15" width="13.50390625" style="0" bestFit="1" customWidth="1"/>
    <col min="16" max="16" width="8.125" style="0" bestFit="1" customWidth="1"/>
    <col min="17" max="17" width="6.00390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98.25" customHeight="1">
      <c r="A6" s="6" t="s">
        <v>12</v>
      </c>
      <c r="B6" s="25">
        <v>436</v>
      </c>
      <c r="C6" s="25">
        <v>28827</v>
      </c>
      <c r="D6" s="25">
        <v>30346</v>
      </c>
      <c r="E6" s="25">
        <v>122</v>
      </c>
      <c r="F6" s="26">
        <f>E6/$B6</f>
        <v>0.2798165137614679</v>
      </c>
      <c r="G6" s="25">
        <v>9424</v>
      </c>
      <c r="H6" s="26">
        <f>G6/C6</f>
        <v>0.3269157387171749</v>
      </c>
      <c r="I6" s="25">
        <v>9921</v>
      </c>
      <c r="J6" s="27">
        <f>I6/D6</f>
        <v>0.3269294140908192</v>
      </c>
      <c r="K6" s="25">
        <v>314</v>
      </c>
      <c r="L6" s="26">
        <f>K6/B6</f>
        <v>0.7201834862385321</v>
      </c>
      <c r="M6" s="25">
        <v>19403</v>
      </c>
      <c r="N6" s="27">
        <f>M6/C6</f>
        <v>0.6730842612828252</v>
      </c>
      <c r="O6" s="25">
        <v>20425</v>
      </c>
      <c r="P6" s="27">
        <f>O6/D6</f>
        <v>0.6730705859091808</v>
      </c>
      <c r="Q6" s="29"/>
    </row>
    <row r="7" spans="1:17" ht="112.5">
      <c r="A7" s="6" t="s">
        <v>69</v>
      </c>
      <c r="B7" s="25">
        <v>22806</v>
      </c>
      <c r="C7" s="25">
        <v>1746352</v>
      </c>
      <c r="D7" s="25">
        <v>1885900</v>
      </c>
      <c r="E7" s="25">
        <v>14561</v>
      </c>
      <c r="F7" s="26">
        <f>E7/$B7</f>
        <v>0.6384723318424976</v>
      </c>
      <c r="G7" s="25">
        <v>1126389</v>
      </c>
      <c r="H7" s="26">
        <f>G7/C7</f>
        <v>0.6449953961171631</v>
      </c>
      <c r="I7" s="25">
        <v>1217740</v>
      </c>
      <c r="J7" s="27">
        <f>I7/D7</f>
        <v>0.64570761970412</v>
      </c>
      <c r="K7" s="25">
        <v>8245</v>
      </c>
      <c r="L7" s="26">
        <f>K7/B7</f>
        <v>0.3615276681575024</v>
      </c>
      <c r="M7" s="25">
        <v>619963</v>
      </c>
      <c r="N7" s="27">
        <f>M7/C7</f>
        <v>0.3550046038828369</v>
      </c>
      <c r="O7" s="25">
        <v>668160</v>
      </c>
      <c r="P7" s="27">
        <f>O7/D7</f>
        <v>0.35429238029587995</v>
      </c>
      <c r="Q7" s="29"/>
    </row>
    <row r="8" spans="1:17" ht="99">
      <c r="A8" s="6" t="s">
        <v>74</v>
      </c>
      <c r="B8" s="25">
        <v>0</v>
      </c>
      <c r="C8" s="25">
        <v>0</v>
      </c>
      <c r="D8" s="25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27">
        <v>0</v>
      </c>
      <c r="K8" s="25">
        <v>0</v>
      </c>
      <c r="L8" s="26">
        <v>0</v>
      </c>
      <c r="M8" s="25">
        <v>0</v>
      </c>
      <c r="N8" s="27">
        <v>0</v>
      </c>
      <c r="O8" s="25">
        <v>0</v>
      </c>
      <c r="P8" s="27">
        <v>0</v>
      </c>
      <c r="Q8" s="64"/>
    </row>
    <row r="9" spans="1:17" ht="120" customHeight="1">
      <c r="A9" s="6" t="s">
        <v>76</v>
      </c>
      <c r="B9" s="25">
        <f>SUM(B7:B8)</f>
        <v>22806</v>
      </c>
      <c r="C9" s="25">
        <f>SUM(C7:C8)</f>
        <v>1746352</v>
      </c>
      <c r="D9" s="25">
        <f>SUM(D7:D8)</f>
        <v>1885900</v>
      </c>
      <c r="E9" s="25">
        <f>SUM(E7:E8)</f>
        <v>14561</v>
      </c>
      <c r="F9" s="26">
        <f>E9/$B9</f>
        <v>0.6384723318424976</v>
      </c>
      <c r="G9" s="25">
        <f>SUM(G7:G8)</f>
        <v>1126389</v>
      </c>
      <c r="H9" s="26">
        <f>G9/$C9</f>
        <v>0.6449953961171631</v>
      </c>
      <c r="I9" s="25">
        <f>SUM(I7:I8)</f>
        <v>1217740</v>
      </c>
      <c r="J9" s="27">
        <f>I9/$D9</f>
        <v>0.64570761970412</v>
      </c>
      <c r="K9" s="25">
        <f>SUM(K7:K8)</f>
        <v>8245</v>
      </c>
      <c r="L9" s="26">
        <f>K9/$B9</f>
        <v>0.3615276681575024</v>
      </c>
      <c r="M9" s="25">
        <f>SUM(M7:M8)</f>
        <v>619963</v>
      </c>
      <c r="N9" s="27">
        <f>M9/$C9</f>
        <v>0.3550046038828369</v>
      </c>
      <c r="O9" s="25">
        <f>SUM(O7:O8)</f>
        <v>668160</v>
      </c>
      <c r="P9" s="27">
        <f>O9/$D9</f>
        <v>0.35429238029587995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09" t="s">
        <v>91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16.5">
      <c r="A12" s="109" t="s">
        <v>89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</sheetData>
  <sheetProtection/>
  <mergeCells count="26">
    <mergeCell ref="E3:J3"/>
    <mergeCell ref="K3:P3"/>
    <mergeCell ref="Q3:Q5"/>
    <mergeCell ref="B4:B5"/>
    <mergeCell ref="C4:C5"/>
    <mergeCell ref="P4:P5"/>
    <mergeCell ref="E4:E5"/>
    <mergeCell ref="F4:F5"/>
    <mergeCell ref="G4:G5"/>
    <mergeCell ref="H4:H5"/>
    <mergeCell ref="I4:I5"/>
    <mergeCell ref="A1:Q1"/>
    <mergeCell ref="A2:N2"/>
    <mergeCell ref="O2:Q2"/>
    <mergeCell ref="A3:A5"/>
    <mergeCell ref="B3:D3"/>
    <mergeCell ref="A10:Q10"/>
    <mergeCell ref="A11:Q11"/>
    <mergeCell ref="A12:Q12"/>
    <mergeCell ref="J4:J5"/>
    <mergeCell ref="K4:K5"/>
    <mergeCell ref="L4:L5"/>
    <mergeCell ref="M4:M5"/>
    <mergeCell ref="N4:N5"/>
    <mergeCell ref="O4:O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75" zoomScaleSheetLayoutView="75" zoomScalePageLayoutView="0" workbookViewId="0" topLeftCell="A3">
      <selection activeCell="G2" sqref="G2:H2"/>
    </sheetView>
  </sheetViews>
  <sheetFormatPr defaultColWidth="9.00390625" defaultRowHeight="16.5"/>
  <cols>
    <col min="1" max="1" width="19.875" style="23" customWidth="1"/>
    <col min="2" max="7" width="13.125" style="23" customWidth="1"/>
    <col min="8" max="8" width="15.125" style="23" customWidth="1"/>
    <col min="9" max="16384" width="9.00390625" style="23" customWidth="1"/>
  </cols>
  <sheetData>
    <row r="1" spans="1:8" ht="72" customHeight="1">
      <c r="A1" s="116" t="s">
        <v>60</v>
      </c>
      <c r="B1" s="117"/>
      <c r="C1" s="117"/>
      <c r="D1" s="117"/>
      <c r="E1" s="117"/>
      <c r="F1" s="117"/>
      <c r="G1" s="117"/>
      <c r="H1" s="117"/>
    </row>
    <row r="2" spans="1:8" s="24" customFormat="1" ht="42" customHeight="1" thickBot="1">
      <c r="A2" s="156" t="s">
        <v>55</v>
      </c>
      <c r="B2" s="132"/>
      <c r="C2" s="132"/>
      <c r="D2" s="132"/>
      <c r="E2" s="132"/>
      <c r="F2" s="132"/>
      <c r="G2" s="133" t="s">
        <v>64</v>
      </c>
      <c r="H2" s="157"/>
    </row>
    <row r="3" spans="1:8" ht="30" customHeight="1">
      <c r="A3" s="111" t="s">
        <v>18</v>
      </c>
      <c r="B3" s="138" t="s">
        <v>27</v>
      </c>
      <c r="C3" s="139"/>
      <c r="D3" s="138" t="s">
        <v>28</v>
      </c>
      <c r="E3" s="139"/>
      <c r="F3" s="138" t="s">
        <v>29</v>
      </c>
      <c r="G3" s="139"/>
      <c r="H3" s="158" t="s">
        <v>30</v>
      </c>
    </row>
    <row r="4" spans="1:8" ht="30" customHeight="1">
      <c r="A4" s="122"/>
      <c r="B4" s="113" t="s">
        <v>44</v>
      </c>
      <c r="C4" s="141" t="s">
        <v>31</v>
      </c>
      <c r="D4" s="113" t="s">
        <v>44</v>
      </c>
      <c r="E4" s="141" t="s">
        <v>31</v>
      </c>
      <c r="F4" s="113" t="s">
        <v>44</v>
      </c>
      <c r="G4" s="141" t="s">
        <v>32</v>
      </c>
      <c r="H4" s="159"/>
    </row>
    <row r="5" spans="1:8" ht="36.75" customHeight="1">
      <c r="A5" s="115"/>
      <c r="B5" s="114"/>
      <c r="C5" s="142"/>
      <c r="D5" s="114"/>
      <c r="E5" s="142"/>
      <c r="F5" s="114"/>
      <c r="G5" s="142"/>
      <c r="H5" s="160"/>
    </row>
    <row r="6" spans="1:8" ht="63" customHeight="1">
      <c r="A6" s="6" t="s">
        <v>12</v>
      </c>
      <c r="B6" s="57">
        <v>2137</v>
      </c>
      <c r="C6" s="57">
        <v>180558</v>
      </c>
      <c r="D6" s="57">
        <v>1247</v>
      </c>
      <c r="E6" s="57">
        <v>104107</v>
      </c>
      <c r="F6" s="57">
        <v>890</v>
      </c>
      <c r="G6" s="57">
        <v>76451</v>
      </c>
      <c r="H6" s="3" t="s">
        <v>45</v>
      </c>
    </row>
    <row r="7" spans="1:8" ht="60.75" customHeight="1" thickBot="1">
      <c r="A7" s="6" t="s">
        <v>19</v>
      </c>
      <c r="B7" s="58">
        <v>1470</v>
      </c>
      <c r="C7" s="58">
        <v>130064</v>
      </c>
      <c r="D7" s="58">
        <v>1009</v>
      </c>
      <c r="E7" s="58">
        <v>90331</v>
      </c>
      <c r="F7" s="58">
        <v>461</v>
      </c>
      <c r="G7" s="58">
        <v>39733</v>
      </c>
      <c r="H7" s="1" t="s">
        <v>58</v>
      </c>
    </row>
    <row r="8" spans="1:8" s="24" customFormat="1" ht="46.5" customHeight="1">
      <c r="A8" s="129" t="s">
        <v>56</v>
      </c>
      <c r="B8" s="161"/>
      <c r="C8" s="161"/>
      <c r="D8" s="161"/>
      <c r="E8" s="161"/>
      <c r="F8" s="161"/>
      <c r="G8" s="161"/>
      <c r="H8" s="161"/>
    </row>
    <row r="9" spans="1:8" ht="32.25" customHeight="1">
      <c r="A9" s="129" t="s">
        <v>54</v>
      </c>
      <c r="B9" s="130"/>
      <c r="C9" s="130"/>
      <c r="D9" s="130"/>
      <c r="E9" s="130"/>
      <c r="F9" s="130"/>
      <c r="G9" s="130"/>
      <c r="H9" s="130"/>
    </row>
  </sheetData>
  <sheetProtection/>
  <mergeCells count="16">
    <mergeCell ref="A8:H8"/>
    <mergeCell ref="A9:H9"/>
    <mergeCell ref="F4:F5"/>
    <mergeCell ref="G4:G5"/>
    <mergeCell ref="D4:D5"/>
    <mergeCell ref="E4:E5"/>
    <mergeCell ref="A2:F2"/>
    <mergeCell ref="G2:H2"/>
    <mergeCell ref="A1:H1"/>
    <mergeCell ref="A3:A5"/>
    <mergeCell ref="B3:C3"/>
    <mergeCell ref="D3:E3"/>
    <mergeCell ref="F3:G3"/>
    <mergeCell ref="H3:H5"/>
    <mergeCell ref="B4:B5"/>
    <mergeCell ref="C4:C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5" zoomScaleSheetLayoutView="75" zoomScalePageLayoutView="0" workbookViewId="0" topLeftCell="A1">
      <selection activeCell="G2" sqref="G2:H2"/>
    </sheetView>
  </sheetViews>
  <sheetFormatPr defaultColWidth="9.00390625" defaultRowHeight="16.5"/>
  <cols>
    <col min="1" max="1" width="20.375" style="23" customWidth="1"/>
    <col min="2" max="7" width="13.125" style="23" customWidth="1"/>
    <col min="8" max="8" width="16.50390625" style="23" customWidth="1"/>
    <col min="9" max="16384" width="9.00390625" style="23" customWidth="1"/>
  </cols>
  <sheetData>
    <row r="1" spans="1:8" ht="72" customHeight="1">
      <c r="A1" s="116" t="s">
        <v>60</v>
      </c>
      <c r="B1" s="117"/>
      <c r="C1" s="117"/>
      <c r="D1" s="117"/>
      <c r="E1" s="117"/>
      <c r="F1" s="117"/>
      <c r="G1" s="117"/>
      <c r="H1" s="117"/>
    </row>
    <row r="2" spans="1:8" s="24" customFormat="1" ht="42" customHeight="1" thickBot="1">
      <c r="A2" s="156" t="s">
        <v>57</v>
      </c>
      <c r="B2" s="132"/>
      <c r="C2" s="132"/>
      <c r="D2" s="132"/>
      <c r="E2" s="132"/>
      <c r="F2" s="132"/>
      <c r="G2" s="133" t="s">
        <v>64</v>
      </c>
      <c r="H2" s="157"/>
    </row>
    <row r="3" spans="1:8" ht="30" customHeight="1">
      <c r="A3" s="111" t="s">
        <v>18</v>
      </c>
      <c r="B3" s="138" t="s">
        <v>27</v>
      </c>
      <c r="C3" s="139"/>
      <c r="D3" s="138" t="s">
        <v>28</v>
      </c>
      <c r="E3" s="139"/>
      <c r="F3" s="138" t="s">
        <v>29</v>
      </c>
      <c r="G3" s="139"/>
      <c r="H3" s="158" t="s">
        <v>30</v>
      </c>
    </row>
    <row r="4" spans="1:8" ht="30" customHeight="1">
      <c r="A4" s="122"/>
      <c r="B4" s="113" t="s">
        <v>44</v>
      </c>
      <c r="C4" s="141" t="s">
        <v>31</v>
      </c>
      <c r="D4" s="113" t="s">
        <v>44</v>
      </c>
      <c r="E4" s="141" t="s">
        <v>31</v>
      </c>
      <c r="F4" s="113" t="s">
        <v>44</v>
      </c>
      <c r="G4" s="141" t="s">
        <v>32</v>
      </c>
      <c r="H4" s="159"/>
    </row>
    <row r="5" spans="1:8" ht="36.75" customHeight="1">
      <c r="A5" s="115"/>
      <c r="B5" s="114"/>
      <c r="C5" s="142"/>
      <c r="D5" s="114"/>
      <c r="E5" s="142"/>
      <c r="F5" s="114"/>
      <c r="G5" s="142"/>
      <c r="H5" s="160"/>
    </row>
    <row r="6" spans="1:8" ht="60.75" customHeight="1">
      <c r="A6" s="6" t="s">
        <v>12</v>
      </c>
      <c r="B6" s="55">
        <v>2494</v>
      </c>
      <c r="C6" s="55">
        <v>203191</v>
      </c>
      <c r="D6" s="55">
        <v>1536</v>
      </c>
      <c r="E6" s="59">
        <v>124638</v>
      </c>
      <c r="F6" s="57" t="s">
        <v>7</v>
      </c>
      <c r="G6" s="59">
        <v>78553</v>
      </c>
      <c r="H6" s="3" t="s">
        <v>45</v>
      </c>
    </row>
    <row r="7" spans="1:8" ht="60.75" customHeight="1" thickBot="1">
      <c r="A7" s="6" t="s">
        <v>19</v>
      </c>
      <c r="B7" s="56">
        <v>983</v>
      </c>
      <c r="C7" s="60">
        <v>84756</v>
      </c>
      <c r="D7" s="56">
        <v>673</v>
      </c>
      <c r="E7" s="60">
        <v>58164</v>
      </c>
      <c r="F7" s="58" t="s">
        <v>0</v>
      </c>
      <c r="G7" s="60">
        <v>26592</v>
      </c>
      <c r="H7" s="1" t="s">
        <v>58</v>
      </c>
    </row>
    <row r="8" spans="1:8" s="24" customFormat="1" ht="46.5" customHeight="1">
      <c r="A8" s="129" t="s">
        <v>56</v>
      </c>
      <c r="B8" s="161"/>
      <c r="C8" s="161"/>
      <c r="D8" s="161"/>
      <c r="E8" s="161"/>
      <c r="F8" s="161"/>
      <c r="G8" s="161"/>
      <c r="H8" s="161"/>
    </row>
    <row r="9" spans="1:8" ht="32.25" customHeight="1">
      <c r="A9" s="129" t="s">
        <v>54</v>
      </c>
      <c r="B9" s="130"/>
      <c r="C9" s="130"/>
      <c r="D9" s="130"/>
      <c r="E9" s="130"/>
      <c r="F9" s="130"/>
      <c r="G9" s="130"/>
      <c r="H9" s="130"/>
    </row>
    <row r="31" spans="1:8" ht="18.75">
      <c r="A31" s="162">
        <v>16</v>
      </c>
      <c r="B31" s="162"/>
      <c r="C31" s="162"/>
      <c r="D31" s="162"/>
      <c r="E31" s="162"/>
      <c r="F31" s="162"/>
      <c r="G31" s="162"/>
      <c r="H31" s="162"/>
    </row>
  </sheetData>
  <sheetProtection/>
  <mergeCells count="17">
    <mergeCell ref="B4:B5"/>
    <mergeCell ref="G2:H2"/>
    <mergeCell ref="A2:F2"/>
    <mergeCell ref="F3:G3"/>
    <mergeCell ref="B3:C3"/>
    <mergeCell ref="C4:C5"/>
    <mergeCell ref="D4:D5"/>
    <mergeCell ref="E4:E5"/>
    <mergeCell ref="A9:H9"/>
    <mergeCell ref="A31:H31"/>
    <mergeCell ref="D3:E3"/>
    <mergeCell ref="A8:H8"/>
    <mergeCell ref="A1:H1"/>
    <mergeCell ref="F4:F5"/>
    <mergeCell ref="G4:G5"/>
    <mergeCell ref="A3:A5"/>
    <mergeCell ref="H3:H5"/>
  </mergeCells>
  <printOptions/>
  <pageMargins left="0.984251968503937" right="0.3937007874015748" top="0.984251968503937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90" zoomScaleNormal="90" zoomScalePageLayoutView="0" workbookViewId="0" topLeftCell="A1">
      <selection activeCell="P7" sqref="P7"/>
    </sheetView>
  </sheetViews>
  <sheetFormatPr defaultColWidth="9.00390625" defaultRowHeight="16.5"/>
  <cols>
    <col min="1" max="1" width="9.50390625" style="0" customWidth="1"/>
    <col min="2" max="2" width="12.625" style="0" bestFit="1" customWidth="1"/>
    <col min="3" max="3" width="11.50390625" style="0" bestFit="1" customWidth="1"/>
    <col min="4" max="4" width="13.50390625" style="0" bestFit="1" customWidth="1"/>
    <col min="5" max="5" width="12.625" style="0" bestFit="1" customWidth="1"/>
    <col min="6" max="6" width="8.125" style="0" bestFit="1" customWidth="1"/>
    <col min="7" max="7" width="11.50390625" style="0" bestFit="1" customWidth="1"/>
    <col min="8" max="8" width="8.125" style="0" bestFit="1" customWidth="1"/>
    <col min="9" max="9" width="13.50390625" style="0" bestFit="1" customWidth="1"/>
    <col min="10" max="10" width="8.125" style="0" bestFit="1" customWidth="1"/>
    <col min="11" max="11" width="12.625" style="0" bestFit="1" customWidth="1"/>
    <col min="12" max="12" width="8.125" style="0" bestFit="1" customWidth="1"/>
    <col min="13" max="13" width="11.50390625" style="0" bestFit="1" customWidth="1"/>
    <col min="14" max="14" width="8.125" style="0" bestFit="1" customWidth="1"/>
    <col min="15" max="15" width="13.50390625" style="0" bestFit="1" customWidth="1"/>
    <col min="16" max="16" width="8.125" style="0" bestFit="1" customWidth="1"/>
    <col min="17" max="17" width="6.00390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98.25" customHeight="1">
      <c r="A6" s="6" t="s">
        <v>12</v>
      </c>
      <c r="B6" s="25">
        <v>374</v>
      </c>
      <c r="C6" s="25">
        <v>25405.1338</v>
      </c>
      <c r="D6" s="25">
        <v>26742.2462</v>
      </c>
      <c r="E6" s="25">
        <v>114</v>
      </c>
      <c r="F6" s="26">
        <f>E6/$B6</f>
        <v>0.3048128342245989</v>
      </c>
      <c r="G6" s="25">
        <v>8888.2</v>
      </c>
      <c r="H6" s="26">
        <f>G6/$C6</f>
        <v>0.34985842113533766</v>
      </c>
      <c r="I6" s="25">
        <v>9356</v>
      </c>
      <c r="J6" s="27">
        <f>I6/$D6</f>
        <v>0.3498584198959323</v>
      </c>
      <c r="K6" s="25">
        <v>260</v>
      </c>
      <c r="L6" s="26">
        <f>K6/$B6</f>
        <v>0.6951871657754011</v>
      </c>
      <c r="M6" s="25">
        <v>16516.9338</v>
      </c>
      <c r="N6" s="27">
        <f>M6/$C6</f>
        <v>0.6501415788646624</v>
      </c>
      <c r="O6" s="25">
        <v>17386.2462</v>
      </c>
      <c r="P6" s="27">
        <f>O6/$D6</f>
        <v>0.6501415801040678</v>
      </c>
      <c r="Q6" s="29"/>
    </row>
    <row r="7" spans="1:17" ht="112.5">
      <c r="A7" s="6" t="s">
        <v>69</v>
      </c>
      <c r="B7" s="25">
        <v>54034</v>
      </c>
      <c r="C7" s="25">
        <v>3903477.7702</v>
      </c>
      <c r="D7" s="25">
        <v>4168273.5622</v>
      </c>
      <c r="E7" s="25">
        <v>35323</v>
      </c>
      <c r="F7" s="26">
        <f>E7/$B7</f>
        <v>0.6537180293889033</v>
      </c>
      <c r="G7" s="25">
        <v>2575424.874</v>
      </c>
      <c r="H7" s="26">
        <f>G7/$C7</f>
        <v>0.6597770054338095</v>
      </c>
      <c r="I7" s="25">
        <v>2751498.2522</v>
      </c>
      <c r="J7" s="27">
        <f>I7/$D7</f>
        <v>0.6601050077787526</v>
      </c>
      <c r="K7" s="25">
        <v>18711</v>
      </c>
      <c r="L7" s="26">
        <f>K7/$B7</f>
        <v>0.3462819706110967</v>
      </c>
      <c r="M7" s="25">
        <v>1328052.8962</v>
      </c>
      <c r="N7" s="27">
        <f>M7/$C7</f>
        <v>0.3402229945661905</v>
      </c>
      <c r="O7" s="25">
        <v>1416775.31</v>
      </c>
      <c r="P7" s="27">
        <f>O7/$D7</f>
        <v>0.33989499222124736</v>
      </c>
      <c r="Q7" s="29"/>
    </row>
    <row r="8" spans="1:17" ht="99">
      <c r="A8" s="6" t="s">
        <v>74</v>
      </c>
      <c r="B8" s="25">
        <v>0</v>
      </c>
      <c r="C8" s="25">
        <v>0</v>
      </c>
      <c r="D8" s="25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27">
        <v>0</v>
      </c>
      <c r="K8" s="25">
        <v>0</v>
      </c>
      <c r="L8" s="26">
        <v>0</v>
      </c>
      <c r="M8" s="25">
        <v>0</v>
      </c>
      <c r="N8" s="27">
        <v>0</v>
      </c>
      <c r="O8" s="25">
        <v>0</v>
      </c>
      <c r="P8" s="27">
        <v>0</v>
      </c>
      <c r="Q8" s="64"/>
    </row>
    <row r="9" spans="1:17" ht="120" customHeight="1">
      <c r="A9" s="6" t="s">
        <v>76</v>
      </c>
      <c r="B9" s="25">
        <f>SUM(B7:B8)</f>
        <v>54034</v>
      </c>
      <c r="C9" s="25">
        <f>SUM(C7:C8)</f>
        <v>3903477.7702</v>
      </c>
      <c r="D9" s="25">
        <f>SUM(D7:D8)</f>
        <v>4168273.5622</v>
      </c>
      <c r="E9" s="25">
        <f>SUM(E7:E8)</f>
        <v>35323</v>
      </c>
      <c r="F9" s="26">
        <f>E9/$B9</f>
        <v>0.6537180293889033</v>
      </c>
      <c r="G9" s="25">
        <f>SUM(G7:G8)</f>
        <v>2575424.874</v>
      </c>
      <c r="H9" s="26">
        <f>G9/$C9</f>
        <v>0.6597770054338095</v>
      </c>
      <c r="I9" s="25">
        <f>SUM(I7:I8)</f>
        <v>2751498.2522</v>
      </c>
      <c r="J9" s="27">
        <f>I9/$D9</f>
        <v>0.6601050077787526</v>
      </c>
      <c r="K9" s="25">
        <f>SUM(K7:K8)</f>
        <v>18711</v>
      </c>
      <c r="L9" s="26">
        <f>K9/$B9</f>
        <v>0.3462819706110967</v>
      </c>
      <c r="M9" s="25">
        <f>SUM(M7:M8)</f>
        <v>1328052.8962</v>
      </c>
      <c r="N9" s="27">
        <f>M9/$C9</f>
        <v>0.3402229945661905</v>
      </c>
      <c r="O9" s="25">
        <f>SUM(O7:O8)</f>
        <v>1416775.31</v>
      </c>
      <c r="P9" s="27">
        <f>O9/$D9</f>
        <v>0.33989499222124736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09" t="s">
        <v>88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16.5">
      <c r="A12" s="109" t="s">
        <v>89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</sheetData>
  <sheetProtection/>
  <mergeCells count="26">
    <mergeCell ref="I4:I5"/>
    <mergeCell ref="A10:Q10"/>
    <mergeCell ref="A11:Q11"/>
    <mergeCell ref="J4:J5"/>
    <mergeCell ref="K4:K5"/>
    <mergeCell ref="L4:L5"/>
    <mergeCell ref="M4:M5"/>
    <mergeCell ref="N4:N5"/>
    <mergeCell ref="O4:O5"/>
    <mergeCell ref="D4:D5"/>
    <mergeCell ref="B4:B5"/>
    <mergeCell ref="C4:C5"/>
    <mergeCell ref="E4:E5"/>
    <mergeCell ref="F4:F5"/>
    <mergeCell ref="G4:G5"/>
    <mergeCell ref="H4:H5"/>
    <mergeCell ref="A12:Q12"/>
    <mergeCell ref="A1:Q1"/>
    <mergeCell ref="A2:N2"/>
    <mergeCell ref="O2:Q2"/>
    <mergeCell ref="A3:A5"/>
    <mergeCell ref="B3:D3"/>
    <mergeCell ref="P4:P5"/>
    <mergeCell ref="E3:J3"/>
    <mergeCell ref="K3:P3"/>
    <mergeCell ref="Q3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PageLayoutView="0" workbookViewId="0" topLeftCell="A1">
      <selection activeCell="D6" sqref="D6"/>
    </sheetView>
  </sheetViews>
  <sheetFormatPr defaultColWidth="9.00390625" defaultRowHeight="16.5"/>
  <cols>
    <col min="1" max="1" width="9.50390625" style="0" customWidth="1"/>
    <col min="2" max="2" width="10.00390625" style="0" customWidth="1"/>
    <col min="3" max="3" width="10.50390625" style="0" customWidth="1"/>
    <col min="4" max="4" width="13.00390625" style="0" customWidth="1"/>
    <col min="5" max="5" width="9.75390625" style="0" customWidth="1"/>
    <col min="7" max="7" width="11.00390625" style="0" customWidth="1"/>
    <col min="9" max="9" width="10.875" style="0" customWidth="1"/>
    <col min="11" max="11" width="9.75390625" style="0" customWidth="1"/>
    <col min="13" max="13" width="9.625" style="0" bestFit="1" customWidth="1"/>
    <col min="15" max="15" width="9.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98.25" customHeight="1">
      <c r="A6" s="6" t="s">
        <v>12</v>
      </c>
      <c r="B6" s="25">
        <v>526</v>
      </c>
      <c r="C6" s="25">
        <v>38361.19</v>
      </c>
      <c r="D6" s="25">
        <v>40380.2</v>
      </c>
      <c r="E6" s="25">
        <v>124</v>
      </c>
      <c r="F6" s="26">
        <v>0.23574144486692014</v>
      </c>
      <c r="G6" s="25">
        <v>9929.4</v>
      </c>
      <c r="H6" s="26">
        <v>0.25883972838173164</v>
      </c>
      <c r="I6" s="25">
        <v>10452</v>
      </c>
      <c r="J6" s="27">
        <v>0.25883972838173164</v>
      </c>
      <c r="K6" s="25">
        <v>402</v>
      </c>
      <c r="L6" s="26">
        <v>0.7642585551330798</v>
      </c>
      <c r="M6" s="25">
        <v>28431.79</v>
      </c>
      <c r="N6" s="27">
        <v>0.7411602716182684</v>
      </c>
      <c r="O6" s="25">
        <v>29928.2</v>
      </c>
      <c r="P6" s="27">
        <v>0.7411602716182685</v>
      </c>
      <c r="Q6" s="29"/>
    </row>
    <row r="7" spans="1:17" ht="112.5">
      <c r="A7" s="6" t="s">
        <v>69</v>
      </c>
      <c r="B7" s="25">
        <v>12034</v>
      </c>
      <c r="C7" s="25">
        <v>936786.0028999998</v>
      </c>
      <c r="D7" s="25">
        <v>1002809.1059999999</v>
      </c>
      <c r="E7" s="25">
        <v>8067</v>
      </c>
      <c r="F7" s="26">
        <v>0.6703506730929034</v>
      </c>
      <c r="G7" s="25">
        <v>635467.6688999998</v>
      </c>
      <c r="H7" s="26">
        <v>0.6783488085142053</v>
      </c>
      <c r="I7" s="25">
        <v>680813.7959999999</v>
      </c>
      <c r="J7" s="27">
        <v>0.6789066751852968</v>
      </c>
      <c r="K7" s="25">
        <v>3967</v>
      </c>
      <c r="L7" s="26">
        <v>0.3296493269070966</v>
      </c>
      <c r="M7" s="25">
        <v>301318.33400000003</v>
      </c>
      <c r="N7" s="27">
        <v>0.32165119148579463</v>
      </c>
      <c r="O7" s="25">
        <v>321995.31</v>
      </c>
      <c r="P7" s="27">
        <v>0.3210933248147031</v>
      </c>
      <c r="Q7" s="29"/>
    </row>
    <row r="8" spans="1:17" ht="99">
      <c r="A8" s="6" t="s">
        <v>74</v>
      </c>
      <c r="B8" s="25">
        <v>0</v>
      </c>
      <c r="C8" s="25">
        <v>0</v>
      </c>
      <c r="D8" s="25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27">
        <v>0</v>
      </c>
      <c r="K8" s="25">
        <v>0</v>
      </c>
      <c r="L8" s="26">
        <v>0</v>
      </c>
      <c r="M8" s="25">
        <v>0</v>
      </c>
      <c r="N8" s="27">
        <v>0</v>
      </c>
      <c r="O8" s="25">
        <v>0</v>
      </c>
      <c r="P8" s="27">
        <v>0</v>
      </c>
      <c r="Q8" s="64"/>
    </row>
    <row r="9" spans="1:17" ht="120" customHeight="1">
      <c r="A9" s="6" t="s">
        <v>76</v>
      </c>
      <c r="B9" s="25">
        <v>12034</v>
      </c>
      <c r="C9" s="25">
        <v>936786.0028999998</v>
      </c>
      <c r="D9" s="25">
        <v>1002809.1059999999</v>
      </c>
      <c r="E9" s="25">
        <v>8067</v>
      </c>
      <c r="F9" s="26">
        <v>0.6703506730929034</v>
      </c>
      <c r="G9" s="25">
        <v>635467.6688999998</v>
      </c>
      <c r="H9" s="26">
        <v>0.6783488085142053</v>
      </c>
      <c r="I9" s="25">
        <v>680813.7959999999</v>
      </c>
      <c r="J9" s="27">
        <v>0.6789066751852968</v>
      </c>
      <c r="K9" s="25">
        <v>3967</v>
      </c>
      <c r="L9" s="26">
        <v>0.3296493269070966</v>
      </c>
      <c r="M9" s="25">
        <v>301318.33400000003</v>
      </c>
      <c r="N9" s="27">
        <v>0.32165119148579463</v>
      </c>
      <c r="O9" s="25">
        <v>321995.31</v>
      </c>
      <c r="P9" s="27">
        <v>0.3210933248147031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29" t="s">
        <v>86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A1:Q1"/>
    <mergeCell ref="A2:N2"/>
    <mergeCell ref="O2:Q2"/>
    <mergeCell ref="A3:A5"/>
    <mergeCell ref="B3:D3"/>
    <mergeCell ref="E3:J3"/>
    <mergeCell ref="K3:P3"/>
    <mergeCell ref="Q3:Q5"/>
    <mergeCell ref="B4:B5"/>
    <mergeCell ref="A10:Q10"/>
    <mergeCell ref="E4:E5"/>
    <mergeCell ref="F4:F5"/>
    <mergeCell ref="G4:G5"/>
    <mergeCell ref="H4:H5"/>
    <mergeCell ref="I4:I5"/>
    <mergeCell ref="A11:Q11"/>
    <mergeCell ref="J4:J5"/>
    <mergeCell ref="K4:K5"/>
    <mergeCell ref="L4:L5"/>
    <mergeCell ref="M4:M5"/>
    <mergeCell ref="N4:N5"/>
    <mergeCell ref="O4:O5"/>
    <mergeCell ref="D4:D5"/>
    <mergeCell ref="C4:C5"/>
    <mergeCell ref="P4:P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PageLayoutView="0" workbookViewId="0" topLeftCell="A1">
      <selection activeCell="T9" sqref="T9"/>
    </sheetView>
  </sheetViews>
  <sheetFormatPr defaultColWidth="9.00390625" defaultRowHeight="16.5"/>
  <cols>
    <col min="1" max="1" width="9.50390625" style="0" customWidth="1"/>
    <col min="2" max="2" width="10.00390625" style="0" customWidth="1"/>
    <col min="3" max="3" width="10.50390625" style="0" customWidth="1"/>
    <col min="4" max="4" width="10.75390625" style="0" customWidth="1"/>
    <col min="5" max="5" width="9.75390625" style="0" customWidth="1"/>
    <col min="7" max="7" width="11.00390625" style="0" customWidth="1"/>
    <col min="9" max="9" width="10.875" style="0" customWidth="1"/>
    <col min="11" max="11" width="9.75390625" style="0" customWidth="1"/>
    <col min="13" max="13" width="9.625" style="0" bestFit="1" customWidth="1"/>
    <col min="15" max="15" width="9.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84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83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84" customHeight="1">
      <c r="A6" s="6" t="s">
        <v>12</v>
      </c>
      <c r="B6" s="25">
        <v>497</v>
      </c>
      <c r="C6" s="25">
        <v>29840</v>
      </c>
      <c r="D6" s="25">
        <v>31411</v>
      </c>
      <c r="E6" s="25">
        <v>117</v>
      </c>
      <c r="F6" s="26">
        <f>E6/B6</f>
        <v>0.23541247484909456</v>
      </c>
      <c r="G6" s="25">
        <v>8051</v>
      </c>
      <c r="H6" s="26">
        <f>G6/C6</f>
        <v>0.26980563002680963</v>
      </c>
      <c r="I6" s="25">
        <v>8475</v>
      </c>
      <c r="J6" s="27">
        <f>I6/D6</f>
        <v>0.2698099391932762</v>
      </c>
      <c r="K6" s="25">
        <v>380</v>
      </c>
      <c r="L6" s="26">
        <f>K6/B6</f>
        <v>0.7645875251509054</v>
      </c>
      <c r="M6" s="25">
        <v>21789</v>
      </c>
      <c r="N6" s="27">
        <f>M6/C6</f>
        <v>0.7301943699731903</v>
      </c>
      <c r="O6" s="25">
        <v>22936</v>
      </c>
      <c r="P6" s="27">
        <f>O6/D6</f>
        <v>0.7301900608067238</v>
      </c>
      <c r="Q6" s="29"/>
    </row>
    <row r="7" spans="1:17" ht="112.5">
      <c r="A7" s="6" t="s">
        <v>69</v>
      </c>
      <c r="B7" s="25">
        <v>2450</v>
      </c>
      <c r="C7" s="25">
        <v>231940</v>
      </c>
      <c r="D7" s="25">
        <v>260874</v>
      </c>
      <c r="E7" s="25">
        <v>1788</v>
      </c>
      <c r="F7" s="26">
        <f>E7/B7</f>
        <v>0.7297959183673469</v>
      </c>
      <c r="G7" s="25">
        <v>170702</v>
      </c>
      <c r="H7" s="26">
        <f>G7/C7</f>
        <v>0.7359748210744158</v>
      </c>
      <c r="I7" s="25">
        <v>191913</v>
      </c>
      <c r="J7" s="27">
        <f>I7/D7</f>
        <v>0.735653993882104</v>
      </c>
      <c r="K7" s="25">
        <v>662</v>
      </c>
      <c r="L7" s="26">
        <f>K7/B7</f>
        <v>0.2702040816326531</v>
      </c>
      <c r="M7" s="25">
        <v>61238</v>
      </c>
      <c r="N7" s="27">
        <f>M7/C7</f>
        <v>0.2640251789255842</v>
      </c>
      <c r="O7" s="25">
        <v>68961</v>
      </c>
      <c r="P7" s="27">
        <f>O7/D7</f>
        <v>0.264346006117896</v>
      </c>
      <c r="Q7" s="29"/>
    </row>
    <row r="8" spans="1:17" ht="99">
      <c r="A8" s="6" t="s">
        <v>74</v>
      </c>
      <c r="B8" s="25">
        <v>0</v>
      </c>
      <c r="C8" s="25">
        <v>0</v>
      </c>
      <c r="D8" s="25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27">
        <v>0</v>
      </c>
      <c r="K8" s="25">
        <v>0</v>
      </c>
      <c r="L8" s="26">
        <v>0</v>
      </c>
      <c r="M8" s="25">
        <v>0</v>
      </c>
      <c r="N8" s="27">
        <v>0</v>
      </c>
      <c r="O8" s="25">
        <v>0</v>
      </c>
      <c r="P8" s="27">
        <v>0</v>
      </c>
      <c r="Q8" s="64"/>
    </row>
    <row r="9" spans="1:17" ht="120" customHeight="1">
      <c r="A9" s="6" t="s">
        <v>76</v>
      </c>
      <c r="B9" s="25">
        <f>B7+B8</f>
        <v>2450</v>
      </c>
      <c r="C9" s="25">
        <f>C7+C8</f>
        <v>231940</v>
      </c>
      <c r="D9" s="25">
        <f>D7+D8</f>
        <v>260874</v>
      </c>
      <c r="E9" s="25">
        <f>E7+E8</f>
        <v>1788</v>
      </c>
      <c r="F9" s="26">
        <f>E9/B9</f>
        <v>0.7297959183673469</v>
      </c>
      <c r="G9" s="25">
        <f>G7+G8</f>
        <v>170702</v>
      </c>
      <c r="H9" s="26">
        <f>G9/C9</f>
        <v>0.7359748210744158</v>
      </c>
      <c r="I9" s="25">
        <f>I7+I8</f>
        <v>191913</v>
      </c>
      <c r="J9" s="27">
        <f>I9/D9</f>
        <v>0.735653993882104</v>
      </c>
      <c r="K9" s="25">
        <f>K7+K8</f>
        <v>662</v>
      </c>
      <c r="L9" s="26">
        <f>K9/B9</f>
        <v>0.2702040816326531</v>
      </c>
      <c r="M9" s="25">
        <f>M7+M8</f>
        <v>61238</v>
      </c>
      <c r="N9" s="27">
        <f>M9/C9</f>
        <v>0.2640251789255842</v>
      </c>
      <c r="O9" s="25">
        <f>O7+O8</f>
        <v>68961</v>
      </c>
      <c r="P9" s="27">
        <f>O9/D9</f>
        <v>0.264346006117896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29" t="s">
        <v>81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A10:Q10"/>
    <mergeCell ref="E4:E5"/>
    <mergeCell ref="F4:F5"/>
    <mergeCell ref="G4:G5"/>
    <mergeCell ref="H4:H5"/>
    <mergeCell ref="I4:I5"/>
    <mergeCell ref="A11:Q11"/>
    <mergeCell ref="J4:J5"/>
    <mergeCell ref="K4:K5"/>
    <mergeCell ref="L4:L5"/>
    <mergeCell ref="M4:M5"/>
    <mergeCell ref="N4:N5"/>
    <mergeCell ref="O4:O5"/>
    <mergeCell ref="D4:D5"/>
    <mergeCell ref="C4:C5"/>
    <mergeCell ref="P4:P5"/>
    <mergeCell ref="A1:Q1"/>
    <mergeCell ref="A2:N2"/>
    <mergeCell ref="O2:Q2"/>
    <mergeCell ref="A3:A5"/>
    <mergeCell ref="B3:D3"/>
    <mergeCell ref="E3:J3"/>
    <mergeCell ref="K3:P3"/>
    <mergeCell ref="Q3:Q5"/>
    <mergeCell ref="B4:B5"/>
  </mergeCells>
  <printOptions/>
  <pageMargins left="0.7" right="0.7" top="0.75" bottom="0.75" header="0.3" footer="0.3"/>
  <pageSetup fitToWidth="0" fitToHeight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PageLayoutView="0" workbookViewId="0" topLeftCell="A1">
      <selection activeCell="K6" activeCellId="1" sqref="E6 K6"/>
    </sheetView>
  </sheetViews>
  <sheetFormatPr defaultColWidth="9.00390625" defaultRowHeight="16.5"/>
  <cols>
    <col min="1" max="1" width="9.50390625" style="0" customWidth="1"/>
    <col min="2" max="2" width="10.00390625" style="0" customWidth="1"/>
    <col min="3" max="3" width="10.50390625" style="0" customWidth="1"/>
    <col min="4" max="4" width="10.75390625" style="0" customWidth="1"/>
    <col min="5" max="5" width="9.75390625" style="0" customWidth="1"/>
    <col min="7" max="7" width="11.00390625" style="0" customWidth="1"/>
    <col min="9" max="9" width="10.875" style="0" customWidth="1"/>
    <col min="11" max="11" width="9.75390625" style="0" customWidth="1"/>
    <col min="13" max="13" width="9.625" style="0" bestFit="1" customWidth="1"/>
    <col min="15" max="15" width="9.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84" customHeight="1">
      <c r="A6" s="6" t="s">
        <v>12</v>
      </c>
      <c r="B6" s="25">
        <v>437</v>
      </c>
      <c r="C6" s="25">
        <v>23688</v>
      </c>
      <c r="D6" s="25">
        <v>24934</v>
      </c>
      <c r="E6" s="25">
        <v>97</v>
      </c>
      <c r="F6" s="26">
        <f>E6/B6</f>
        <v>0.2219679633867277</v>
      </c>
      <c r="G6" s="25">
        <v>5534</v>
      </c>
      <c r="H6" s="26">
        <f>G6/C6</f>
        <v>0.23362039851401553</v>
      </c>
      <c r="I6" s="25">
        <v>5825</v>
      </c>
      <c r="J6" s="27">
        <f>I6/D6</f>
        <v>0.23361674821528836</v>
      </c>
      <c r="K6" s="25">
        <v>340</v>
      </c>
      <c r="L6" s="26">
        <f>K6/B6</f>
        <v>0.7780320366132724</v>
      </c>
      <c r="M6" s="25">
        <v>18154</v>
      </c>
      <c r="N6" s="27">
        <f>M6/C6</f>
        <v>0.7663796014859845</v>
      </c>
      <c r="O6" s="25">
        <v>19109</v>
      </c>
      <c r="P6" s="27">
        <f>O6/D6</f>
        <v>0.7663832517847117</v>
      </c>
      <c r="Q6" s="29"/>
    </row>
    <row r="7" spans="1:17" ht="112.5">
      <c r="A7" s="6" t="s">
        <v>69</v>
      </c>
      <c r="B7" s="25">
        <v>1471</v>
      </c>
      <c r="C7" s="25">
        <v>147915.284</v>
      </c>
      <c r="D7" s="25">
        <v>164489.26</v>
      </c>
      <c r="E7" s="25">
        <v>1095</v>
      </c>
      <c r="F7" s="26">
        <f>E7/B7</f>
        <v>0.7443915703602991</v>
      </c>
      <c r="G7" s="25">
        <v>109683.53400000001</v>
      </c>
      <c r="H7" s="26">
        <f>G7/C7</f>
        <v>0.7415294149048182</v>
      </c>
      <c r="I7" s="25">
        <v>122015.26000000001</v>
      </c>
      <c r="J7" s="27">
        <f>I7/D7</f>
        <v>0.7417825334006609</v>
      </c>
      <c r="K7" s="25">
        <v>376</v>
      </c>
      <c r="L7" s="26">
        <f>K7/B7</f>
        <v>0.2556084296397009</v>
      </c>
      <c r="M7" s="25">
        <v>38231</v>
      </c>
      <c r="N7" s="27">
        <f>M7/C7</f>
        <v>0.2584655146252499</v>
      </c>
      <c r="O7" s="25">
        <v>42474</v>
      </c>
      <c r="P7" s="27">
        <f>O7/D7</f>
        <v>0.25821746659933903</v>
      </c>
      <c r="Q7" s="29"/>
    </row>
    <row r="8" spans="1:17" ht="99">
      <c r="A8" s="6" t="s">
        <v>74</v>
      </c>
      <c r="B8" s="25">
        <v>1</v>
      </c>
      <c r="C8" s="25">
        <v>44.96599999999162</v>
      </c>
      <c r="D8" s="25">
        <v>50.039999999990684</v>
      </c>
      <c r="E8" s="25">
        <v>1</v>
      </c>
      <c r="F8" s="26">
        <v>1</v>
      </c>
      <c r="G8" s="25">
        <v>44.96599999999162</v>
      </c>
      <c r="H8" s="26">
        <v>1</v>
      </c>
      <c r="I8" s="25">
        <v>50.039999999990684</v>
      </c>
      <c r="J8" s="27">
        <v>1</v>
      </c>
      <c r="K8" s="25">
        <v>0</v>
      </c>
      <c r="L8" s="26">
        <v>0</v>
      </c>
      <c r="M8" s="25">
        <v>0</v>
      </c>
      <c r="N8" s="27">
        <v>0</v>
      </c>
      <c r="O8" s="25">
        <v>0</v>
      </c>
      <c r="P8" s="27">
        <v>0</v>
      </c>
      <c r="Q8" s="64"/>
    </row>
    <row r="9" spans="1:17" ht="120" customHeight="1">
      <c r="A9" s="6" t="s">
        <v>76</v>
      </c>
      <c r="B9" s="25">
        <v>1472</v>
      </c>
      <c r="C9" s="25">
        <v>147960.25</v>
      </c>
      <c r="D9" s="25">
        <v>164539.3</v>
      </c>
      <c r="E9" s="25">
        <v>1096</v>
      </c>
      <c r="F9" s="26">
        <f>E9/B9</f>
        <v>0.7445652173913043</v>
      </c>
      <c r="G9" s="25">
        <v>109728.5</v>
      </c>
      <c r="H9" s="26">
        <f>G9/C9</f>
        <v>0.7416079656529372</v>
      </c>
      <c r="I9" s="25">
        <v>122065.3</v>
      </c>
      <c r="J9" s="27">
        <f>I9/D9</f>
        <v>0.7418610629800906</v>
      </c>
      <c r="K9" s="25">
        <v>376</v>
      </c>
      <c r="L9" s="26">
        <f>K9/B9</f>
        <v>0.2554347826086957</v>
      </c>
      <c r="M9" s="25">
        <v>38231</v>
      </c>
      <c r="N9" s="27">
        <f>M9/C9</f>
        <v>0.2583869654180768</v>
      </c>
      <c r="O9" s="25">
        <v>42474</v>
      </c>
      <c r="P9" s="27">
        <f>O9/D9</f>
        <v>0.25813893701990953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29" t="s">
        <v>81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A1:Q1"/>
    <mergeCell ref="A2:N2"/>
    <mergeCell ref="O2:Q2"/>
    <mergeCell ref="A3:A5"/>
    <mergeCell ref="B3:D3"/>
    <mergeCell ref="E3:J3"/>
    <mergeCell ref="K3:P3"/>
    <mergeCell ref="Q3:Q5"/>
    <mergeCell ref="B4:B5"/>
    <mergeCell ref="A10:Q10"/>
    <mergeCell ref="E4:E5"/>
    <mergeCell ref="F4:F5"/>
    <mergeCell ref="G4:G5"/>
    <mergeCell ref="H4:H5"/>
    <mergeCell ref="I4:I5"/>
    <mergeCell ref="A11:Q11"/>
    <mergeCell ref="J4:J5"/>
    <mergeCell ref="K4:K5"/>
    <mergeCell ref="L4:L5"/>
    <mergeCell ref="M4:M5"/>
    <mergeCell ref="N4:N5"/>
    <mergeCell ref="O4:O5"/>
    <mergeCell ref="D4:D5"/>
    <mergeCell ref="C4:C5"/>
    <mergeCell ref="P4:P5"/>
  </mergeCells>
  <printOptions/>
  <pageMargins left="0.7" right="0.7" top="0.75" bottom="0.75" header="0.3" footer="0.3"/>
  <pageSetup fitToWidth="0" fitToHeight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6.5"/>
  <cols>
    <col min="1" max="1" width="9.50390625" style="0" customWidth="1"/>
    <col min="2" max="2" width="10.00390625" style="0" customWidth="1"/>
    <col min="3" max="3" width="10.50390625" style="0" customWidth="1"/>
    <col min="4" max="4" width="10.75390625" style="0" customWidth="1"/>
    <col min="5" max="5" width="9.75390625" style="0" customWidth="1"/>
    <col min="7" max="7" width="11.00390625" style="0" customWidth="1"/>
    <col min="9" max="9" width="10.875" style="0" customWidth="1"/>
    <col min="11" max="11" width="9.75390625" style="0" customWidth="1"/>
    <col min="13" max="13" width="9.625" style="0" bestFit="1" customWidth="1"/>
    <col min="15" max="15" width="9.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84" customHeight="1">
      <c r="A6" s="6" t="s">
        <v>12</v>
      </c>
      <c r="B6" s="25">
        <v>436</v>
      </c>
      <c r="C6" s="25">
        <v>23517</v>
      </c>
      <c r="D6" s="25">
        <v>24755</v>
      </c>
      <c r="E6" s="25">
        <v>98</v>
      </c>
      <c r="F6" s="26">
        <f>E6/B6</f>
        <v>0.22477064220183487</v>
      </c>
      <c r="G6" s="25">
        <v>5575</v>
      </c>
      <c r="H6" s="26">
        <f>G6/C6</f>
        <v>0.23706255049538633</v>
      </c>
      <c r="I6" s="25">
        <v>5869</v>
      </c>
      <c r="J6" s="27">
        <f>I6/D6</f>
        <v>0.23708341749141587</v>
      </c>
      <c r="K6" s="25">
        <v>338</v>
      </c>
      <c r="L6" s="26">
        <f>K6/B6</f>
        <v>0.7752293577981652</v>
      </c>
      <c r="M6" s="25">
        <v>17942</v>
      </c>
      <c r="N6" s="27">
        <f>M6/C6</f>
        <v>0.7629374495046137</v>
      </c>
      <c r="O6" s="25">
        <v>18886</v>
      </c>
      <c r="P6" s="27">
        <f>O6/D6</f>
        <v>0.7629165825085841</v>
      </c>
      <c r="Q6" s="29"/>
    </row>
    <row r="7" spans="1:17" ht="112.5">
      <c r="A7" s="6" t="s">
        <v>69</v>
      </c>
      <c r="B7" s="25">
        <v>1640</v>
      </c>
      <c r="C7" s="25">
        <v>163680</v>
      </c>
      <c r="D7" s="25">
        <v>181661</v>
      </c>
      <c r="E7" s="25">
        <v>1207</v>
      </c>
      <c r="F7" s="26">
        <f>E7/B7</f>
        <v>0.7359756097560975</v>
      </c>
      <c r="G7" s="25">
        <v>119678</v>
      </c>
      <c r="H7" s="26">
        <f>G7/C7</f>
        <v>0.7311705767350929</v>
      </c>
      <c r="I7" s="25">
        <v>132787</v>
      </c>
      <c r="J7" s="27">
        <f>I7/D7</f>
        <v>0.7309604152790087</v>
      </c>
      <c r="K7" s="25">
        <v>433</v>
      </c>
      <c r="L7" s="26">
        <f>K7/B7</f>
        <v>0.26402439024390245</v>
      </c>
      <c r="M7" s="25">
        <v>44002</v>
      </c>
      <c r="N7" s="27">
        <f>M7/C7</f>
        <v>0.26882942326490716</v>
      </c>
      <c r="O7" s="25">
        <v>48874</v>
      </c>
      <c r="P7" s="27">
        <f>O7/D7</f>
        <v>0.2690395847209913</v>
      </c>
      <c r="Q7" s="29"/>
    </row>
    <row r="8" spans="1:17" ht="99">
      <c r="A8" s="6" t="s">
        <v>74</v>
      </c>
      <c r="B8" s="25">
        <v>13</v>
      </c>
      <c r="C8" s="25">
        <v>885</v>
      </c>
      <c r="D8" s="25">
        <v>1004</v>
      </c>
      <c r="E8" s="25">
        <v>5</v>
      </c>
      <c r="F8" s="26">
        <f>E8/B8</f>
        <v>0.38461538461538464</v>
      </c>
      <c r="G8" s="25"/>
      <c r="H8" s="26">
        <f>G8/C8</f>
        <v>0</v>
      </c>
      <c r="I8" s="25">
        <v>420</v>
      </c>
      <c r="J8" s="27">
        <f>I8/D8</f>
        <v>0.41832669322709165</v>
      </c>
      <c r="K8" s="65">
        <v>8</v>
      </c>
      <c r="L8" s="26">
        <f>K8/B8</f>
        <v>0.6153846153846154</v>
      </c>
      <c r="M8" s="25"/>
      <c r="N8" s="27">
        <f>M8/C8</f>
        <v>0</v>
      </c>
      <c r="O8" s="25">
        <v>584</v>
      </c>
      <c r="P8" s="27">
        <f>O8/D8</f>
        <v>0.5816733067729084</v>
      </c>
      <c r="Q8" s="64"/>
    </row>
    <row r="9" spans="1:17" ht="120" customHeight="1">
      <c r="A9" s="6" t="s">
        <v>76</v>
      </c>
      <c r="B9" s="25">
        <f>B7+B8</f>
        <v>1653</v>
      </c>
      <c r="C9" s="25">
        <f>C7+C8</f>
        <v>164565</v>
      </c>
      <c r="D9" s="25">
        <f>D7+D8</f>
        <v>182665</v>
      </c>
      <c r="E9" s="25">
        <v>1212</v>
      </c>
      <c r="F9" s="26">
        <f>E9/B9</f>
        <v>0.7332123411978222</v>
      </c>
      <c r="G9" s="25">
        <f>G7+G8</f>
        <v>119678</v>
      </c>
      <c r="H9" s="26">
        <f>G9/C9</f>
        <v>0.7272384771974599</v>
      </c>
      <c r="I9" s="25">
        <f>I7+I8</f>
        <v>133207</v>
      </c>
      <c r="J9" s="27">
        <f>I9/D9</f>
        <v>0.7292420551282403</v>
      </c>
      <c r="K9" s="25">
        <f>K7+K8</f>
        <v>441</v>
      </c>
      <c r="L9" s="26">
        <f>K9/B9</f>
        <v>0.26678765880217786</v>
      </c>
      <c r="M9" s="25">
        <f>M7+M8</f>
        <v>44002</v>
      </c>
      <c r="N9" s="27">
        <f>M9/C9</f>
        <v>0.2673837085650047</v>
      </c>
      <c r="O9" s="25">
        <f>O7+O8</f>
        <v>49458</v>
      </c>
      <c r="P9" s="27">
        <f>O9/D9</f>
        <v>0.2707579448717598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29" t="s">
        <v>80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A10:Q10"/>
    <mergeCell ref="E4:E5"/>
    <mergeCell ref="F4:F5"/>
    <mergeCell ref="G4:G5"/>
    <mergeCell ref="H4:H5"/>
    <mergeCell ref="I4:I5"/>
    <mergeCell ref="A11:Q11"/>
    <mergeCell ref="J4:J5"/>
    <mergeCell ref="K4:K5"/>
    <mergeCell ref="L4:L5"/>
    <mergeCell ref="M4:M5"/>
    <mergeCell ref="N4:N5"/>
    <mergeCell ref="O4:O5"/>
    <mergeCell ref="D4:D5"/>
    <mergeCell ref="C4:C5"/>
    <mergeCell ref="P4:P5"/>
    <mergeCell ref="A1:Q1"/>
    <mergeCell ref="A2:N2"/>
    <mergeCell ref="O2:Q2"/>
    <mergeCell ref="A3:A5"/>
    <mergeCell ref="B3:D3"/>
    <mergeCell ref="E3:J3"/>
    <mergeCell ref="K3:P3"/>
    <mergeCell ref="Q3:Q5"/>
    <mergeCell ref="B4:B5"/>
  </mergeCells>
  <printOptions/>
  <pageMargins left="0.7" right="0.7" top="0.75" bottom="0.75" header="0.3" footer="0.3"/>
  <pageSetup fitToWidth="0" fitToHeight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4" zoomScaleNormal="84" zoomScalePageLayoutView="0" workbookViewId="0" topLeftCell="A1">
      <selection activeCell="F6" sqref="F6"/>
    </sheetView>
  </sheetViews>
  <sheetFormatPr defaultColWidth="9.00390625" defaultRowHeight="16.5"/>
  <cols>
    <col min="1" max="1" width="9.50390625" style="0" customWidth="1"/>
    <col min="2" max="2" width="10.00390625" style="0" customWidth="1"/>
    <col min="3" max="3" width="10.50390625" style="0" customWidth="1"/>
    <col min="4" max="4" width="10.75390625" style="0" customWidth="1"/>
    <col min="5" max="5" width="9.75390625" style="0" customWidth="1"/>
    <col min="7" max="7" width="11.00390625" style="0" customWidth="1"/>
    <col min="9" max="9" width="10.875" style="0" customWidth="1"/>
    <col min="11" max="11" width="9.75390625" style="0" customWidth="1"/>
    <col min="13" max="13" width="9.625" style="0" bestFit="1" customWidth="1"/>
    <col min="15" max="15" width="9.625" style="0" bestFit="1" customWidth="1"/>
  </cols>
  <sheetData>
    <row r="1" spans="1:17" ht="49.5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0" customHeight="1">
      <c r="A2" s="118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2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63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84" customHeight="1">
      <c r="A6" s="6" t="s">
        <v>12</v>
      </c>
      <c r="B6" s="25">
        <v>412</v>
      </c>
      <c r="C6" s="25">
        <v>23969</v>
      </c>
      <c r="D6" s="25">
        <v>25230</v>
      </c>
      <c r="E6" s="25">
        <v>98</v>
      </c>
      <c r="F6" s="26">
        <v>0.2379</v>
      </c>
      <c r="G6" s="25">
        <v>6149</v>
      </c>
      <c r="H6" s="26">
        <v>0.2565</v>
      </c>
      <c r="I6" s="25">
        <v>6472</v>
      </c>
      <c r="J6" s="27">
        <v>0.2565</v>
      </c>
      <c r="K6" s="25">
        <v>314</v>
      </c>
      <c r="L6" s="26">
        <v>0.7621</v>
      </c>
      <c r="M6" s="25">
        <v>17820</v>
      </c>
      <c r="N6" s="27">
        <v>0.7435</v>
      </c>
      <c r="O6" s="25">
        <v>18758</v>
      </c>
      <c r="P6" s="27">
        <v>0.7435</v>
      </c>
      <c r="Q6" s="29"/>
    </row>
    <row r="7" spans="1:17" ht="112.5">
      <c r="A7" s="6" t="s">
        <v>69</v>
      </c>
      <c r="B7" s="25">
        <v>2310</v>
      </c>
      <c r="C7" s="25">
        <v>213543</v>
      </c>
      <c r="D7" s="25">
        <v>236900</v>
      </c>
      <c r="E7" s="25">
        <v>1685</v>
      </c>
      <c r="F7" s="26">
        <v>0.7294</v>
      </c>
      <c r="G7" s="25">
        <v>155160</v>
      </c>
      <c r="H7" s="26">
        <v>0.7266</v>
      </c>
      <c r="I7" s="25">
        <v>172529</v>
      </c>
      <c r="J7" s="27">
        <v>0.7283</v>
      </c>
      <c r="K7" s="25">
        <v>625</v>
      </c>
      <c r="L7" s="26">
        <v>0.2706</v>
      </c>
      <c r="M7" s="25">
        <v>58383</v>
      </c>
      <c r="N7" s="27">
        <v>0.2734</v>
      </c>
      <c r="O7" s="25">
        <v>64371</v>
      </c>
      <c r="P7" s="27">
        <v>0.2717</v>
      </c>
      <c r="Q7" s="29"/>
    </row>
    <row r="8" spans="1:17" ht="99">
      <c r="A8" s="6" t="s">
        <v>74</v>
      </c>
      <c r="B8" s="25">
        <v>26</v>
      </c>
      <c r="C8" s="25">
        <v>1758</v>
      </c>
      <c r="D8" s="25">
        <v>1990</v>
      </c>
      <c r="E8" s="25">
        <v>15</v>
      </c>
      <c r="F8" s="26">
        <v>0.5769</v>
      </c>
      <c r="G8" s="25">
        <v>1130</v>
      </c>
      <c r="H8" s="26">
        <v>0.6428</v>
      </c>
      <c r="I8" s="25">
        <v>1290</v>
      </c>
      <c r="J8" s="26">
        <v>0.6482</v>
      </c>
      <c r="K8" s="25">
        <v>11</v>
      </c>
      <c r="L8" s="26">
        <v>0.4231</v>
      </c>
      <c r="M8" s="25">
        <v>628</v>
      </c>
      <c r="N8" s="26">
        <v>0.3572</v>
      </c>
      <c r="O8" s="25">
        <v>700</v>
      </c>
      <c r="P8" s="26">
        <v>0.3518</v>
      </c>
      <c r="Q8" s="64"/>
    </row>
    <row r="9" spans="1:17" ht="120" customHeight="1">
      <c r="A9" s="6" t="s">
        <v>76</v>
      </c>
      <c r="B9" s="25">
        <v>2336</v>
      </c>
      <c r="C9" s="25">
        <v>215301</v>
      </c>
      <c r="D9" s="25">
        <v>238890</v>
      </c>
      <c r="E9" s="25">
        <v>1700</v>
      </c>
      <c r="F9" s="26">
        <v>0.7277</v>
      </c>
      <c r="G9" s="25">
        <v>156290</v>
      </c>
      <c r="H9" s="26">
        <v>0.7259</v>
      </c>
      <c r="I9" s="25">
        <v>173819</v>
      </c>
      <c r="J9" s="26">
        <v>0.7276</v>
      </c>
      <c r="K9" s="25">
        <v>636</v>
      </c>
      <c r="L9" s="26">
        <v>0.2723</v>
      </c>
      <c r="M9" s="25">
        <v>59011</v>
      </c>
      <c r="N9" s="26">
        <v>0.2741</v>
      </c>
      <c r="O9" s="25">
        <v>65071</v>
      </c>
      <c r="P9" s="26">
        <v>0.2724</v>
      </c>
      <c r="Q9" s="64"/>
    </row>
    <row r="10" spans="1:17" ht="31.5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0" customHeight="1">
      <c r="A11" s="129" t="s">
        <v>78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A10:Q10"/>
    <mergeCell ref="E4:E5"/>
    <mergeCell ref="F4:F5"/>
    <mergeCell ref="G4:G5"/>
    <mergeCell ref="H4:H5"/>
    <mergeCell ref="I4:I5"/>
    <mergeCell ref="A11:Q11"/>
    <mergeCell ref="J4:J5"/>
    <mergeCell ref="K4:K5"/>
    <mergeCell ref="L4:L5"/>
    <mergeCell ref="M4:M5"/>
    <mergeCell ref="N4:N5"/>
    <mergeCell ref="O4:O5"/>
    <mergeCell ref="D4:D5"/>
    <mergeCell ref="C4:C5"/>
    <mergeCell ref="P4:P5"/>
    <mergeCell ref="A1:Q1"/>
    <mergeCell ref="A2:N2"/>
    <mergeCell ref="O2:Q2"/>
    <mergeCell ref="A3:A5"/>
    <mergeCell ref="B3:D3"/>
    <mergeCell ref="E3:J3"/>
    <mergeCell ref="K3:P3"/>
    <mergeCell ref="Q3:Q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75" zoomScaleNormal="75" zoomScalePageLayoutView="0" workbookViewId="0" topLeftCell="A1">
      <selection activeCell="H6" sqref="H6"/>
    </sheetView>
  </sheetViews>
  <sheetFormatPr defaultColWidth="9.00390625" defaultRowHeight="16.5"/>
  <cols>
    <col min="1" max="1" width="13.50390625" style="0" customWidth="1"/>
    <col min="2" max="2" width="9.00390625" style="0" bestFit="1" customWidth="1"/>
    <col min="3" max="4" width="10.50390625" style="0" bestFit="1" customWidth="1"/>
    <col min="5" max="6" width="9.00390625" style="0" bestFit="1" customWidth="1"/>
    <col min="7" max="7" width="10.50390625" style="0" bestFit="1" customWidth="1"/>
    <col min="8" max="8" width="9.00390625" style="0" bestFit="1" customWidth="1"/>
    <col min="9" max="9" width="10.50390625" style="0" bestFit="1" customWidth="1"/>
    <col min="10" max="12" width="9.00390625" style="0" bestFit="1" customWidth="1"/>
    <col min="13" max="13" width="9.375" style="0" bestFit="1" customWidth="1"/>
    <col min="14" max="14" width="9.00390625" style="0" bestFit="1" customWidth="1"/>
    <col min="15" max="15" width="9.375" style="0" bestFit="1" customWidth="1"/>
  </cols>
  <sheetData>
    <row r="1" spans="1:17" ht="51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2.25" customHeight="1">
      <c r="A2" s="118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64</v>
      </c>
      <c r="P2" s="121"/>
      <c r="Q2" s="121"/>
    </row>
    <row r="3" spans="1:17" ht="38.25" customHeight="1">
      <c r="A3" s="111" t="s">
        <v>18</v>
      </c>
      <c r="B3" s="123" t="s">
        <v>26</v>
      </c>
      <c r="C3" s="124"/>
      <c r="D3" s="125"/>
      <c r="E3" s="123" t="s">
        <v>22</v>
      </c>
      <c r="F3" s="124"/>
      <c r="G3" s="124"/>
      <c r="H3" s="124"/>
      <c r="I3" s="124"/>
      <c r="J3" s="125"/>
      <c r="K3" s="126" t="s">
        <v>23</v>
      </c>
      <c r="L3" s="127"/>
      <c r="M3" s="127"/>
      <c r="N3" s="127"/>
      <c r="O3" s="127"/>
      <c r="P3" s="128"/>
      <c r="Q3" s="111" t="s">
        <v>25</v>
      </c>
    </row>
    <row r="4" spans="1:17" ht="16.5">
      <c r="A4" s="122"/>
      <c r="B4" s="113" t="s">
        <v>15</v>
      </c>
      <c r="C4" s="113" t="s">
        <v>14</v>
      </c>
      <c r="D4" s="113" t="s">
        <v>16</v>
      </c>
      <c r="E4" s="113" t="s">
        <v>13</v>
      </c>
      <c r="F4" s="111" t="s">
        <v>21</v>
      </c>
      <c r="G4" s="113" t="s">
        <v>14</v>
      </c>
      <c r="H4" s="111" t="s">
        <v>21</v>
      </c>
      <c r="I4" s="111" t="s">
        <v>16</v>
      </c>
      <c r="J4" s="111" t="s">
        <v>21</v>
      </c>
      <c r="K4" s="113" t="s">
        <v>13</v>
      </c>
      <c r="L4" s="111" t="s">
        <v>21</v>
      </c>
      <c r="M4" s="113" t="s">
        <v>24</v>
      </c>
      <c r="N4" s="111" t="s">
        <v>21</v>
      </c>
      <c r="O4" s="111" t="s">
        <v>16</v>
      </c>
      <c r="P4" s="111" t="s">
        <v>21</v>
      </c>
      <c r="Q4" s="122"/>
    </row>
    <row r="5" spans="1:17" ht="57.75" customHeight="1">
      <c r="A5" s="115"/>
      <c r="B5" s="114"/>
      <c r="C5" s="114"/>
      <c r="D5" s="114"/>
      <c r="E5" s="114"/>
      <c r="F5" s="115"/>
      <c r="G5" s="114"/>
      <c r="H5" s="115"/>
      <c r="I5" s="115"/>
      <c r="J5" s="112"/>
      <c r="K5" s="114"/>
      <c r="L5" s="115"/>
      <c r="M5" s="114"/>
      <c r="N5" s="115"/>
      <c r="O5" s="115"/>
      <c r="P5" s="112"/>
      <c r="Q5" s="115"/>
    </row>
    <row r="6" spans="1:17" ht="81" customHeight="1">
      <c r="A6" s="6" t="s">
        <v>12</v>
      </c>
      <c r="B6" s="25">
        <v>391</v>
      </c>
      <c r="C6" s="25">
        <v>22501.7</v>
      </c>
      <c r="D6" s="25">
        <v>23686</v>
      </c>
      <c r="E6" s="25">
        <v>98</v>
      </c>
      <c r="F6" s="26">
        <v>0.2506393861892583</v>
      </c>
      <c r="G6" s="25">
        <v>6194.95</v>
      </c>
      <c r="H6" s="26">
        <v>0.27531030988769734</v>
      </c>
      <c r="I6" s="25">
        <v>6521</v>
      </c>
      <c r="J6" s="27">
        <v>0.2753103098876974</v>
      </c>
      <c r="K6" s="25">
        <v>293</v>
      </c>
      <c r="L6" s="26">
        <v>0.7493606138107417</v>
      </c>
      <c r="M6" s="25">
        <v>16306.75</v>
      </c>
      <c r="N6" s="27">
        <v>0.7246896901123026</v>
      </c>
      <c r="O6" s="25">
        <v>17165</v>
      </c>
      <c r="P6" s="27">
        <v>0.7246896901123027</v>
      </c>
      <c r="Q6" s="29"/>
    </row>
    <row r="7" spans="1:17" ht="89.25" customHeight="1">
      <c r="A7" s="6" t="s">
        <v>69</v>
      </c>
      <c r="B7" s="25">
        <v>2786</v>
      </c>
      <c r="C7" s="25">
        <v>254479.40810000006</v>
      </c>
      <c r="D7" s="25">
        <v>282595.4669</v>
      </c>
      <c r="E7" s="25">
        <v>2029</v>
      </c>
      <c r="F7" s="26">
        <v>0.7282842785355348</v>
      </c>
      <c r="G7" s="25">
        <v>187537.28310000006</v>
      </c>
      <c r="H7" s="26">
        <v>0.7369448259102581</v>
      </c>
      <c r="I7" s="25">
        <v>208210.4669</v>
      </c>
      <c r="J7" s="27">
        <v>0.7367792172465312</v>
      </c>
      <c r="K7" s="25">
        <v>757</v>
      </c>
      <c r="L7" s="26">
        <v>0.2717157214644652</v>
      </c>
      <c r="M7" s="25">
        <v>66942.12500000001</v>
      </c>
      <c r="N7" s="27">
        <v>0.263055174089742</v>
      </c>
      <c r="O7" s="25">
        <v>74385</v>
      </c>
      <c r="P7" s="27">
        <v>0.2632207827534689</v>
      </c>
      <c r="Q7" s="29"/>
    </row>
    <row r="8" spans="1:17" ht="89.25" customHeight="1">
      <c r="A8" s="6" t="s">
        <v>75</v>
      </c>
      <c r="B8" s="25">
        <f>E8+K8</f>
        <v>60</v>
      </c>
      <c r="C8" s="25">
        <f>G8+M8</f>
        <v>4260</v>
      </c>
      <c r="D8" s="25">
        <f>I8+O8</f>
        <v>4872</v>
      </c>
      <c r="E8" s="25">
        <v>44</v>
      </c>
      <c r="F8" s="26">
        <f>E8/(E8+K8)</f>
        <v>0.7333333333333333</v>
      </c>
      <c r="G8" s="25">
        <v>3215</v>
      </c>
      <c r="H8" s="26">
        <f>G8/(G8+M8)</f>
        <v>0.7546948356807511</v>
      </c>
      <c r="I8" s="25">
        <v>3678</v>
      </c>
      <c r="J8" s="26">
        <f>I8/(I8+O8)</f>
        <v>0.7549261083743842</v>
      </c>
      <c r="K8" s="25">
        <v>16</v>
      </c>
      <c r="L8" s="26">
        <f>K8/(E8+K8)</f>
        <v>0.26666666666666666</v>
      </c>
      <c r="M8" s="25">
        <v>1045</v>
      </c>
      <c r="N8" s="26">
        <f>M8/(M8+G8)</f>
        <v>0.24530516431924881</v>
      </c>
      <c r="O8" s="25">
        <v>1194</v>
      </c>
      <c r="P8" s="26">
        <f>O8/(O8+I8)</f>
        <v>0.24507389162561577</v>
      </c>
      <c r="Q8" s="64"/>
    </row>
    <row r="9" spans="1:17" ht="89.25" customHeight="1">
      <c r="A9" s="6" t="s">
        <v>76</v>
      </c>
      <c r="B9" s="25">
        <v>2846</v>
      </c>
      <c r="C9" s="25">
        <v>258739.40810000006</v>
      </c>
      <c r="D9" s="25">
        <v>287467.4669</v>
      </c>
      <c r="E9" s="25">
        <v>2073</v>
      </c>
      <c r="F9" s="26">
        <v>0.7283907238229094</v>
      </c>
      <c r="G9" s="25">
        <v>190752.28310000006</v>
      </c>
      <c r="H9" s="26">
        <v>0.7372370699181483</v>
      </c>
      <c r="I9" s="25">
        <v>211888.4669</v>
      </c>
      <c r="J9" s="26">
        <v>0.7370867708439115</v>
      </c>
      <c r="K9" s="25">
        <v>773</v>
      </c>
      <c r="L9" s="26">
        <v>0.27160927617709063</v>
      </c>
      <c r="M9" s="25">
        <v>67987.12500000001</v>
      </c>
      <c r="N9" s="26">
        <v>0.2627629300818517</v>
      </c>
      <c r="O9" s="25">
        <v>75579</v>
      </c>
      <c r="P9" s="26">
        <v>0.26291322915608856</v>
      </c>
      <c r="Q9" s="64"/>
    </row>
    <row r="10" spans="1:17" ht="33" customHeight="1">
      <c r="A10" s="107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33" customHeight="1">
      <c r="A11" s="129" t="s">
        <v>73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</sheetData>
  <sheetProtection/>
  <mergeCells count="25">
    <mergeCell ref="I4:I5"/>
    <mergeCell ref="P4:P5"/>
    <mergeCell ref="D4:D5"/>
    <mergeCell ref="N4:N5"/>
    <mergeCell ref="O4:O5"/>
    <mergeCell ref="A11:Q11"/>
    <mergeCell ref="J4:J5"/>
    <mergeCell ref="K4:K5"/>
    <mergeCell ref="L4:L5"/>
    <mergeCell ref="M4:M5"/>
    <mergeCell ref="Q3:Q5"/>
    <mergeCell ref="B4:B5"/>
    <mergeCell ref="F4:F5"/>
    <mergeCell ref="A10:Q10"/>
    <mergeCell ref="C4:C5"/>
    <mergeCell ref="A1:Q1"/>
    <mergeCell ref="A2:N2"/>
    <mergeCell ref="O2:Q2"/>
    <mergeCell ref="A3:A5"/>
    <mergeCell ref="B3:D3"/>
    <mergeCell ref="E3:J3"/>
    <mergeCell ref="K3:P3"/>
    <mergeCell ref="E4:E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吳同偉</cp:lastModifiedBy>
  <cp:lastPrinted>2023-05-17T01:47:02Z</cp:lastPrinted>
  <dcterms:created xsi:type="dcterms:W3CDTF">1999-07-27T01:45:40Z</dcterms:created>
  <dcterms:modified xsi:type="dcterms:W3CDTF">2023-06-27T01:49:22Z</dcterms:modified>
  <cp:category/>
  <cp:version/>
  <cp:contentType/>
  <cp:contentStatus/>
</cp:coreProperties>
</file>