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tsao\Desktop\1130603代理瑋鈺\05會文\性別統計\"/>
    </mc:Choice>
  </mc:AlternateContent>
  <xr:revisionPtr revIDLastSave="0" documentId="13_ncr:1_{56600C5C-A018-45B2-8146-77A077512394}" xr6:coauthVersionLast="47" xr6:coauthVersionMax="47" xr10:uidLastSave="{00000000-0000-0000-0000-000000000000}"/>
  <bookViews>
    <workbookView xWindow="-110" yWindow="-110" windowWidth="18210" windowHeight="10420" tabRatio="500" xr2:uid="{00000000-000D-0000-FFFF-FFFF00000000}"/>
  </bookViews>
  <sheets>
    <sheet name="經濟部及所屬" sheetId="1" r:id="rId1"/>
  </sheets>
  <externalReferences>
    <externalReference r:id="rId2"/>
  </externalReferences>
  <definedNames>
    <definedName name="_xlnm.Print_Area" localSheetId="0">經濟部及所屬!$A$1:$Q$28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E5" i="1"/>
  <c r="E7" i="1"/>
  <c r="E8" i="1"/>
  <c r="E9" i="1"/>
  <c r="E6" i="1" s="1"/>
  <c r="E12" i="1"/>
  <c r="E14" i="1"/>
  <c r="E15" i="1"/>
  <c r="E16" i="1"/>
  <c r="E18" i="1"/>
  <c r="E20" i="1"/>
  <c r="E21" i="1"/>
  <c r="E22" i="1"/>
  <c r="E24" i="1"/>
  <c r="E26" i="1"/>
  <c r="E27" i="1"/>
  <c r="E28" i="1"/>
  <c r="O5" i="1"/>
  <c r="P5" i="1"/>
  <c r="Q5" i="1"/>
  <c r="H6" i="1"/>
  <c r="I6" i="1"/>
  <c r="J6" i="1"/>
  <c r="K6" i="1"/>
  <c r="L6" i="1"/>
  <c r="M6" i="1"/>
  <c r="N6" i="1"/>
  <c r="O6" i="1"/>
  <c r="P6" i="1"/>
  <c r="Q6" i="1"/>
  <c r="O7" i="1"/>
  <c r="P7" i="1"/>
  <c r="Q7" i="1"/>
  <c r="H8" i="1"/>
  <c r="I8" i="1"/>
  <c r="J8" i="1"/>
  <c r="K8" i="1"/>
  <c r="L8" i="1"/>
  <c r="M8" i="1"/>
  <c r="N8" i="1"/>
  <c r="O8" i="1"/>
  <c r="P8" i="1"/>
  <c r="Q8" i="1"/>
  <c r="J9" i="1"/>
  <c r="K9" i="1"/>
  <c r="L9" i="1"/>
  <c r="M9" i="1"/>
  <c r="N9" i="1"/>
  <c r="O9" i="1"/>
  <c r="P9" i="1"/>
  <c r="Q9" i="1"/>
  <c r="H12" i="1"/>
  <c r="I12" i="1"/>
  <c r="J12" i="1"/>
  <c r="K12" i="1"/>
  <c r="L12" i="1"/>
  <c r="M12" i="1"/>
  <c r="N12" i="1"/>
  <c r="O12" i="1"/>
  <c r="P12" i="1"/>
  <c r="Q12" i="1"/>
  <c r="H14" i="1"/>
  <c r="I14" i="1"/>
  <c r="J14" i="1"/>
  <c r="K14" i="1"/>
  <c r="L14" i="1"/>
  <c r="M14" i="1"/>
  <c r="N14" i="1"/>
  <c r="O14" i="1"/>
  <c r="P14" i="1"/>
  <c r="Q14" i="1"/>
  <c r="J15" i="1"/>
  <c r="K15" i="1"/>
  <c r="L15" i="1"/>
  <c r="M15" i="1"/>
  <c r="N15" i="1"/>
  <c r="H16" i="1"/>
  <c r="I16" i="1"/>
  <c r="J16" i="1"/>
  <c r="K16" i="1"/>
  <c r="L16" i="1"/>
  <c r="M16" i="1"/>
  <c r="N16" i="1"/>
  <c r="O16" i="1"/>
  <c r="P16" i="1"/>
  <c r="Q16" i="1"/>
  <c r="H18" i="1"/>
  <c r="I18" i="1"/>
  <c r="J18" i="1"/>
  <c r="K18" i="1"/>
  <c r="L18" i="1"/>
  <c r="M18" i="1"/>
  <c r="N18" i="1"/>
  <c r="O18" i="1"/>
  <c r="P18" i="1"/>
  <c r="Q18" i="1"/>
  <c r="H20" i="1"/>
  <c r="I20" i="1"/>
  <c r="J20" i="1"/>
  <c r="K20" i="1"/>
  <c r="L20" i="1"/>
  <c r="M20" i="1"/>
  <c r="N20" i="1"/>
  <c r="O20" i="1"/>
  <c r="P20" i="1"/>
  <c r="Q20" i="1"/>
  <c r="J21" i="1"/>
  <c r="K21" i="1"/>
  <c r="L21" i="1"/>
  <c r="M21" i="1"/>
  <c r="N21" i="1"/>
  <c r="H22" i="1"/>
  <c r="I22" i="1"/>
  <c r="J22" i="1"/>
  <c r="K22" i="1"/>
  <c r="L22" i="1"/>
  <c r="M22" i="1"/>
  <c r="N22" i="1"/>
  <c r="O22" i="1"/>
  <c r="P22" i="1"/>
  <c r="Q22" i="1"/>
  <c r="H24" i="1"/>
  <c r="I24" i="1"/>
  <c r="J24" i="1"/>
  <c r="K24" i="1"/>
  <c r="L24" i="1"/>
  <c r="M24" i="1"/>
  <c r="N24" i="1"/>
  <c r="O24" i="1"/>
  <c r="P24" i="1"/>
  <c r="Q24" i="1"/>
  <c r="H26" i="1"/>
  <c r="I26" i="1"/>
  <c r="J26" i="1"/>
  <c r="K26" i="1"/>
  <c r="L26" i="1"/>
  <c r="M26" i="1"/>
  <c r="N26" i="1"/>
  <c r="O26" i="1"/>
  <c r="P26" i="1"/>
  <c r="Q26" i="1"/>
  <c r="J27" i="1"/>
  <c r="K27" i="1"/>
  <c r="L27" i="1"/>
  <c r="M27" i="1"/>
  <c r="N27" i="1"/>
  <c r="H28" i="1"/>
  <c r="I28" i="1"/>
  <c r="J28" i="1"/>
  <c r="K28" i="1"/>
  <c r="L28" i="1"/>
  <c r="M28" i="1"/>
  <c r="N28" i="1"/>
  <c r="O28" i="1"/>
  <c r="P28" i="1"/>
  <c r="Q28" i="1"/>
</calcChain>
</file>

<file path=xl/sharedStrings.xml><?xml version="1.0" encoding="utf-8"?>
<sst xmlns="http://schemas.openxmlformats.org/spreadsheetml/2006/main" count="58" uniqueCount="28">
  <si>
    <t>官等(rank)　　　　　　　　  年度(year)</t>
  </si>
  <si>
    <t>109年度
（2020 year）</t>
  </si>
  <si>
    <t>104年度
(2015 year)</t>
  </si>
  <si>
    <t>103年度
(2014 year)</t>
  </si>
  <si>
    <t>102年度
(2013 year)</t>
  </si>
  <si>
    <t>101年度
(2012 year)</t>
  </si>
  <si>
    <t>100年度
(2011 year)</t>
  </si>
  <si>
    <t>99年度
(2000 year)</t>
  </si>
  <si>
    <t>合      計(Total)</t>
  </si>
  <si>
    <t>女(F)</t>
  </si>
  <si>
    <t>人數
(persons)</t>
  </si>
  <si>
    <t>比例
(percentage)</t>
  </si>
  <si>
    <t>男(M)</t>
  </si>
  <si>
    <t>合　　計
(Total)</t>
  </si>
  <si>
    <t>簡     任(Senior Rank)</t>
  </si>
  <si>
    <t>小　　計
(subtotal)</t>
  </si>
  <si>
    <t>薦          任(Junior Rank)</t>
  </si>
  <si>
    <t>委          任(Elementary Rank)</t>
  </si>
  <si>
    <t>110年度
（2021 year）</t>
    <phoneticPr fontId="7" type="noConversion"/>
  </si>
  <si>
    <t>105年度
(2016 year)</t>
    <phoneticPr fontId="7" type="noConversion"/>
  </si>
  <si>
    <t>106年度
（2017 year）</t>
    <phoneticPr fontId="7" type="noConversion"/>
  </si>
  <si>
    <t>111年度
（2022 year）</t>
    <phoneticPr fontId="7" type="noConversion"/>
  </si>
  <si>
    <t>108年度
（2019 year）</t>
  </si>
  <si>
    <t>107年度
（2018 year）</t>
  </si>
  <si>
    <t>112年度
（2023 year）</t>
    <phoneticPr fontId="7" type="noConversion"/>
  </si>
  <si>
    <r>
      <t>經濟部及所屬各行政機關</t>
    </r>
    <r>
      <rPr>
        <sz val="16"/>
        <color rgb="FFFF0000"/>
        <rFont val="標楷體"/>
        <family val="4"/>
        <charset val="136"/>
      </rPr>
      <t>(構)</t>
    </r>
    <r>
      <rPr>
        <sz val="16"/>
        <rFont val="標楷體"/>
        <family val="4"/>
        <charset val="136"/>
      </rPr>
      <t>職員性別統計
Ministry of Economic Affairs and Subordinate Agencies
Statistics on Gender of Staff</t>
    </r>
    <phoneticPr fontId="7" type="noConversion"/>
  </si>
  <si>
    <t>填表說明(Instructions to fill the form)：本表請填行政機關(構)職員人數統計(Please fill the the number of persons)。</t>
    <phoneticPr fontId="7" type="noConversion"/>
  </si>
  <si>
    <t>製表日期:113年6月13日
(Date:2024/6/13)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</si>
</sst>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NT$-404]#,##0.00;[Red]\-[$NT$-404]#,##0.00"/>
  </numFmts>
  <fonts count="16">
    <font>
      <sz val="12"/>
      <color rgb="FF000000"/>
      <name val="新細明體"/>
      <charset val="136"/>
    </font>
    <font>
      <u/>
      <sz val="12"/>
      <color rgb="FF000000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6"/>
      <color rgb="FFFF0000"/>
      <name val="標楷體"/>
      <family val="4"/>
      <charset val="136"/>
    </font>
    <font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 applyProtection="0">
      <alignment vertical="center"/>
    </xf>
    <xf numFmtId="176" fontId="1" fillId="0" borderId="0" applyBorder="0" applyProtection="0">
      <alignment vertical="center"/>
    </xf>
    <xf numFmtId="0" fontId="6" fillId="0" borderId="0" applyBorder="0" applyProtection="0">
      <alignment horizontal="center" vertical="center"/>
    </xf>
    <xf numFmtId="0" fontId="6" fillId="0" borderId="0" applyBorder="0" applyProtection="0">
      <alignment horizontal="center" vertical="center" textRotation="90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9" fontId="15" fillId="0" borderId="2" xfId="0" applyNumberFormat="1" applyFont="1" applyBorder="1" applyAlignment="1">
      <alignment horizontal="center" vertical="center"/>
    </xf>
  </cellXfs>
  <cellStyles count="5">
    <cellStyle name="一般" xfId="0" builtinId="0"/>
    <cellStyle name="結果" xfId="1" xr:uid="{00000000-0005-0000-0000-000001000000}"/>
    <cellStyle name="結果 2" xfId="2" xr:uid="{00000000-0005-0000-0000-000002000000}"/>
    <cellStyle name="標題" xfId="3" xr:uid="{00000000-0005-0000-0000-000003000000}"/>
    <cellStyle name="標題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(&#33290;)10809-11108&#32147;&#28639;&#37096;(&#29956;&#35430;&#32771;&#35430;&#20219;&#20813;)\&#21407;D&#27133;_&#33729;&#29618;&#25991;&#20214;\004_&#26371;&#25991;\04-&#24615;&#24179;\1130513&#24615;&#24179;&#36039;&#26009;(&#26371;&#35531;&#21508;&#20107;&#26989;&#22635;&#24489;)\1130613&#31995;&#32113;&#29986;&#35069;\&#24615;&#21029;&#32113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E10">
            <v>2016</v>
          </cell>
        </row>
        <row r="11">
          <cell r="E11">
            <v>0.40555220277610138</v>
          </cell>
        </row>
        <row r="12">
          <cell r="E12">
            <v>2955</v>
          </cell>
        </row>
        <row r="13">
          <cell r="E13">
            <v>0.59444779722389862</v>
          </cell>
        </row>
        <row r="14">
          <cell r="E14">
            <v>4971</v>
          </cell>
        </row>
        <row r="15">
          <cell r="E15">
            <v>1</v>
          </cell>
        </row>
        <row r="16">
          <cell r="E16">
            <v>187</v>
          </cell>
        </row>
        <row r="17">
          <cell r="E17">
            <v>0.31802721088435376</v>
          </cell>
        </row>
        <row r="18">
          <cell r="E18">
            <v>401</v>
          </cell>
        </row>
        <row r="19">
          <cell r="E19">
            <v>0.68197278911564629</v>
          </cell>
        </row>
        <row r="20">
          <cell r="E20">
            <v>588</v>
          </cell>
        </row>
        <row r="21">
          <cell r="E21">
            <v>0.11828605914302957</v>
          </cell>
        </row>
        <row r="22">
          <cell r="E22">
            <v>1570</v>
          </cell>
        </row>
        <row r="23">
          <cell r="E23">
            <v>0.40051020408163263</v>
          </cell>
        </row>
        <row r="24">
          <cell r="E24">
            <v>2350</v>
          </cell>
        </row>
        <row r="25">
          <cell r="E25">
            <v>0.59948979591836737</v>
          </cell>
        </row>
        <row r="26">
          <cell r="E26">
            <v>3920</v>
          </cell>
        </row>
        <row r="27">
          <cell r="E27">
            <v>0.78857372762019717</v>
          </cell>
        </row>
        <row r="28">
          <cell r="E28">
            <v>259</v>
          </cell>
        </row>
        <row r="29">
          <cell r="E29">
            <v>0.55939524838012955</v>
          </cell>
        </row>
        <row r="30">
          <cell r="E30">
            <v>204</v>
          </cell>
        </row>
        <row r="31">
          <cell r="E31">
            <v>0.44060475161987039</v>
          </cell>
        </row>
        <row r="32">
          <cell r="E32">
            <v>463</v>
          </cell>
        </row>
        <row r="33">
          <cell r="E33">
            <v>9.3140213236773281E-2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M51"/>
  <sheetViews>
    <sheetView tabSelected="1" topLeftCell="K1" zoomScale="70" zoomScaleNormal="70" workbookViewId="0">
      <selection activeCell="U6" sqref="U6"/>
    </sheetView>
  </sheetViews>
  <sheetFormatPr defaultColWidth="8.90625" defaultRowHeight="17"/>
  <cols>
    <col min="1" max="1" width="19.6328125" style="1" customWidth="1"/>
    <col min="2" max="2" width="15" style="1" customWidth="1"/>
    <col min="3" max="3" width="22.453125" style="1" customWidth="1"/>
    <col min="4" max="4" width="22.453125" style="29" customWidth="1"/>
    <col min="5" max="7" width="19.453125" style="1" customWidth="1"/>
    <col min="8" max="8" width="19.6328125" style="1" customWidth="1"/>
    <col min="9" max="9" width="19.90625" style="1" customWidth="1"/>
    <col min="10" max="10" width="20.1796875" style="1" customWidth="1"/>
    <col min="11" max="11" width="16.90625" style="1" customWidth="1"/>
    <col min="12" max="12" width="16.90625" style="24" customWidth="1"/>
    <col min="13" max="14" width="16.90625" style="1" customWidth="1"/>
    <col min="15" max="17" width="16.90625" style="25" customWidth="1"/>
    <col min="18" max="18" width="9.453125" style="1" customWidth="1"/>
    <col min="19" max="19" width="5.453125" style="1" customWidth="1"/>
    <col min="20" max="20" width="5.90625" style="1" customWidth="1"/>
    <col min="21" max="21" width="20.08984375" style="1" customWidth="1"/>
    <col min="22" max="23" width="10.1796875" style="1" customWidth="1"/>
    <col min="24" max="24" width="9" style="1" customWidth="1"/>
    <col min="25" max="1027" width="9.453125" style="1" customWidth="1"/>
    <col min="1028" max="16384" width="8.90625" style="9"/>
  </cols>
  <sheetData>
    <row r="1" spans="1:27" ht="69" customHeight="1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S1" s="8"/>
      <c r="T1" s="8"/>
      <c r="U1" s="8"/>
      <c r="V1" s="8"/>
      <c r="W1" s="8"/>
      <c r="X1" s="8"/>
      <c r="Y1" s="8"/>
      <c r="Z1" s="8"/>
    </row>
    <row r="2" spans="1:27" ht="50.25" customHeight="1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S2" s="8"/>
      <c r="T2" s="8"/>
      <c r="U2" s="8"/>
      <c r="V2" s="8"/>
      <c r="W2" s="8"/>
      <c r="X2" s="8"/>
      <c r="Y2" s="8"/>
      <c r="Z2" s="8"/>
      <c r="AA2" s="8"/>
    </row>
    <row r="3" spans="1:27" ht="33.9" customHeight="1">
      <c r="A3" s="2"/>
      <c r="B3" s="2"/>
      <c r="C3" s="2"/>
      <c r="D3" s="26"/>
      <c r="E3" s="2"/>
      <c r="F3" s="2"/>
      <c r="G3" s="2"/>
      <c r="H3" s="2"/>
      <c r="I3" s="2"/>
      <c r="J3" s="2"/>
      <c r="K3" s="2"/>
      <c r="L3" s="10"/>
      <c r="M3" s="2"/>
      <c r="N3" s="2"/>
      <c r="O3" s="2"/>
      <c r="P3" s="32" t="s">
        <v>27</v>
      </c>
      <c r="Q3" s="32"/>
      <c r="S3" s="8"/>
      <c r="T3" s="8"/>
      <c r="U3" s="8"/>
      <c r="V3" s="8"/>
      <c r="W3" s="8"/>
      <c r="X3" s="8"/>
      <c r="Y3" s="8"/>
      <c r="Z3" s="8"/>
      <c r="AA3" s="8"/>
    </row>
    <row r="4" spans="1:27" ht="56" customHeight="1">
      <c r="A4" s="33" t="s">
        <v>0</v>
      </c>
      <c r="B4" s="33"/>
      <c r="C4" s="33"/>
      <c r="D4" s="27" t="s">
        <v>24</v>
      </c>
      <c r="E4" s="3" t="s">
        <v>21</v>
      </c>
      <c r="F4" s="3" t="s">
        <v>18</v>
      </c>
      <c r="G4" s="3" t="s">
        <v>1</v>
      </c>
      <c r="H4" s="3" t="s">
        <v>22</v>
      </c>
      <c r="I4" s="3" t="s">
        <v>23</v>
      </c>
      <c r="J4" s="3" t="s">
        <v>20</v>
      </c>
      <c r="K4" s="3" t="s">
        <v>19</v>
      </c>
      <c r="L4" s="11" t="s">
        <v>2</v>
      </c>
      <c r="M4" s="3" t="s">
        <v>3</v>
      </c>
      <c r="N4" s="3" t="s">
        <v>4</v>
      </c>
      <c r="O4" s="3" t="s">
        <v>5</v>
      </c>
      <c r="P4" s="3" t="s">
        <v>6</v>
      </c>
      <c r="Q4" s="3" t="s">
        <v>7</v>
      </c>
      <c r="S4" s="7"/>
      <c r="T4" s="7"/>
      <c r="U4" s="7"/>
      <c r="V4" s="12"/>
      <c r="W4" s="12"/>
      <c r="X4" s="12"/>
    </row>
    <row r="5" spans="1:27" ht="40" customHeight="1">
      <c r="A5" s="34" t="s">
        <v>8</v>
      </c>
      <c r="B5" s="35" t="s">
        <v>9</v>
      </c>
      <c r="C5" s="4" t="s">
        <v>10</v>
      </c>
      <c r="D5" s="36">
        <f>[1]Sheet1!E10</f>
        <v>2016</v>
      </c>
      <c r="E5" s="15">
        <f>SUM(E11,E17,E23)</f>
        <v>1973</v>
      </c>
      <c r="F5" s="13">
        <v>1988</v>
      </c>
      <c r="G5" s="4">
        <v>1958</v>
      </c>
      <c r="H5" s="4">
        <v>1947</v>
      </c>
      <c r="I5" s="4">
        <v>1895</v>
      </c>
      <c r="J5" s="4">
        <v>1862</v>
      </c>
      <c r="K5" s="4">
        <v>1807</v>
      </c>
      <c r="L5" s="14">
        <v>1792</v>
      </c>
      <c r="M5" s="4">
        <v>1799</v>
      </c>
      <c r="N5" s="15">
        <v>1748</v>
      </c>
      <c r="O5" s="15">
        <f>O11+O17+O23</f>
        <v>1772</v>
      </c>
      <c r="P5" s="15">
        <f>P11+P17+P23</f>
        <v>1761</v>
      </c>
      <c r="Q5" s="15">
        <f>Q11+Q17+Q23</f>
        <v>1784</v>
      </c>
      <c r="S5" s="16"/>
      <c r="T5" s="16"/>
    </row>
    <row r="6" spans="1:27" ht="40" customHeight="1">
      <c r="A6" s="34"/>
      <c r="B6" s="34"/>
      <c r="C6" s="4" t="s">
        <v>11</v>
      </c>
      <c r="D6" s="37">
        <f>[1]Sheet1!E11</f>
        <v>0.40555220277610138</v>
      </c>
      <c r="E6" s="18">
        <f>IF(E9=0,0,E5/E9)</f>
        <v>0.4024887800897593</v>
      </c>
      <c r="F6" s="5">
        <v>0.40096813231141598</v>
      </c>
      <c r="G6" s="5">
        <v>0.39250000000000002</v>
      </c>
      <c r="H6" s="5">
        <f t="shared" ref="H6:Q6" si="0">H5/H9</f>
        <v>0.38947789557911583</v>
      </c>
      <c r="I6" s="5">
        <f t="shared" si="0"/>
        <v>0.38610431947840262</v>
      </c>
      <c r="J6" s="5">
        <f t="shared" si="0"/>
        <v>0.3821054791709419</v>
      </c>
      <c r="K6" s="5">
        <f t="shared" si="0"/>
        <v>0.3799411269974769</v>
      </c>
      <c r="L6" s="17">
        <f t="shared" si="0"/>
        <v>0.38087141339001063</v>
      </c>
      <c r="M6" s="5">
        <f t="shared" si="0"/>
        <v>0.37714884696016771</v>
      </c>
      <c r="N6" s="18">
        <f t="shared" si="0"/>
        <v>0.37639965546942289</v>
      </c>
      <c r="O6" s="18">
        <f t="shared" si="0"/>
        <v>0.37273874631888937</v>
      </c>
      <c r="P6" s="18">
        <f t="shared" si="0"/>
        <v>0.3690276613579212</v>
      </c>
      <c r="Q6" s="18">
        <f t="shared" si="0"/>
        <v>0.3694346655622282</v>
      </c>
      <c r="S6" s="16"/>
      <c r="T6" s="16"/>
    </row>
    <row r="7" spans="1:27" ht="40" customHeight="1">
      <c r="A7" s="34"/>
      <c r="B7" s="35" t="s">
        <v>12</v>
      </c>
      <c r="C7" s="4" t="s">
        <v>10</v>
      </c>
      <c r="D7" s="36">
        <f>[1]Sheet1!E12</f>
        <v>2955</v>
      </c>
      <c r="E7" s="15">
        <f>SUM(E13,E19,E25)</f>
        <v>2929</v>
      </c>
      <c r="F7" s="13">
        <v>2970</v>
      </c>
      <c r="G7" s="4">
        <v>3031</v>
      </c>
      <c r="H7" s="4">
        <v>3052</v>
      </c>
      <c r="I7" s="4">
        <v>3013</v>
      </c>
      <c r="J7" s="4">
        <v>3011</v>
      </c>
      <c r="K7" s="4">
        <v>2949</v>
      </c>
      <c r="L7" s="14">
        <v>2913</v>
      </c>
      <c r="M7" s="4">
        <v>2971</v>
      </c>
      <c r="N7" s="15">
        <v>2896</v>
      </c>
      <c r="O7" s="15">
        <f>O13+O19+O25</f>
        <v>2982</v>
      </c>
      <c r="P7" s="15">
        <f>P13+P19+P25</f>
        <v>3011</v>
      </c>
      <c r="Q7" s="15">
        <f>Q13+Q19+Q25</f>
        <v>3045</v>
      </c>
      <c r="S7" s="16"/>
      <c r="T7" s="16"/>
    </row>
    <row r="8" spans="1:27" ht="40" customHeight="1">
      <c r="A8" s="34"/>
      <c r="B8" s="34"/>
      <c r="C8" s="4" t="s">
        <v>11</v>
      </c>
      <c r="D8" s="37">
        <f>[1]Sheet1!E13</f>
        <v>0.59444779722389862</v>
      </c>
      <c r="E8" s="18">
        <f>IF(E9=0,0,E7/E9)</f>
        <v>0.5975112199102407</v>
      </c>
      <c r="F8" s="5">
        <v>0.59903186768858396</v>
      </c>
      <c r="G8" s="5">
        <v>0.60750000000000004</v>
      </c>
      <c r="H8" s="5">
        <f t="shared" ref="H8:Q8" si="1">H7/H9</f>
        <v>0.61052210442088417</v>
      </c>
      <c r="I8" s="5">
        <f t="shared" si="1"/>
        <v>0.61389568052159738</v>
      </c>
      <c r="J8" s="5">
        <f t="shared" si="1"/>
        <v>0.61789452082905805</v>
      </c>
      <c r="K8" s="5">
        <f t="shared" si="1"/>
        <v>0.62005887300252316</v>
      </c>
      <c r="L8" s="17">
        <f t="shared" si="1"/>
        <v>0.61912858660998937</v>
      </c>
      <c r="M8" s="5">
        <f t="shared" si="1"/>
        <v>0.62285115303983229</v>
      </c>
      <c r="N8" s="18">
        <f t="shared" si="1"/>
        <v>0.62360034453057711</v>
      </c>
      <c r="O8" s="18">
        <f t="shared" si="1"/>
        <v>0.62726125368111063</v>
      </c>
      <c r="P8" s="18">
        <f t="shared" si="1"/>
        <v>0.6309723386420788</v>
      </c>
      <c r="Q8" s="18">
        <f t="shared" si="1"/>
        <v>0.63056533443777174</v>
      </c>
      <c r="S8" s="16"/>
      <c r="T8" s="16"/>
    </row>
    <row r="9" spans="1:27" ht="40" customHeight="1">
      <c r="A9" s="34"/>
      <c r="B9" s="34" t="s">
        <v>13</v>
      </c>
      <c r="C9" s="4" t="s">
        <v>10</v>
      </c>
      <c r="D9" s="38">
        <f>[1]Sheet1!E14</f>
        <v>4971</v>
      </c>
      <c r="E9" s="15">
        <f>SUM(E5,E7)</f>
        <v>4902</v>
      </c>
      <c r="F9" s="13">
        <v>4958</v>
      </c>
      <c r="G9" s="4">
        <v>4989</v>
      </c>
      <c r="H9" s="4">
        <v>4999</v>
      </c>
      <c r="I9" s="4">
        <v>4908</v>
      </c>
      <c r="J9" s="15">
        <f t="shared" ref="J9:Q9" si="2">J5+J7</f>
        <v>4873</v>
      </c>
      <c r="K9" s="15">
        <f t="shared" si="2"/>
        <v>4756</v>
      </c>
      <c r="L9" s="19">
        <f t="shared" si="2"/>
        <v>4705</v>
      </c>
      <c r="M9" s="15">
        <f t="shared" si="2"/>
        <v>4770</v>
      </c>
      <c r="N9" s="15">
        <f t="shared" si="2"/>
        <v>4644</v>
      </c>
      <c r="O9" s="15">
        <f t="shared" si="2"/>
        <v>4754</v>
      </c>
      <c r="P9" s="15">
        <f t="shared" si="2"/>
        <v>4772</v>
      </c>
      <c r="Q9" s="15">
        <f t="shared" si="2"/>
        <v>4829</v>
      </c>
      <c r="S9" s="16"/>
      <c r="T9" s="16"/>
    </row>
    <row r="10" spans="1:27" ht="40" customHeight="1">
      <c r="A10" s="34"/>
      <c r="B10" s="34"/>
      <c r="C10" s="4" t="s">
        <v>11</v>
      </c>
      <c r="D10" s="39">
        <f>[1]Sheet1!E15</f>
        <v>1</v>
      </c>
      <c r="E10" s="21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6">
        <v>1</v>
      </c>
      <c r="L10" s="20">
        <v>1</v>
      </c>
      <c r="M10" s="6">
        <v>1</v>
      </c>
      <c r="N10" s="21">
        <v>1</v>
      </c>
      <c r="O10" s="21">
        <v>1</v>
      </c>
      <c r="P10" s="21">
        <v>1</v>
      </c>
      <c r="Q10" s="21">
        <v>1</v>
      </c>
      <c r="S10" s="16"/>
      <c r="T10" s="16"/>
    </row>
    <row r="11" spans="1:27" ht="40" customHeight="1">
      <c r="A11" s="34" t="s">
        <v>14</v>
      </c>
      <c r="B11" s="35" t="s">
        <v>9</v>
      </c>
      <c r="C11" s="4" t="s">
        <v>10</v>
      </c>
      <c r="D11" s="36">
        <f>[1]Sheet1!E16</f>
        <v>187</v>
      </c>
      <c r="E11" s="15">
        <v>175</v>
      </c>
      <c r="F11" s="13">
        <v>182</v>
      </c>
      <c r="G11" s="4">
        <v>178</v>
      </c>
      <c r="H11" s="4">
        <v>175</v>
      </c>
      <c r="I11" s="4">
        <v>169</v>
      </c>
      <c r="J11" s="4">
        <v>162</v>
      </c>
      <c r="K11" s="4">
        <v>139</v>
      </c>
      <c r="L11" s="14">
        <v>129</v>
      </c>
      <c r="M11" s="4">
        <v>127</v>
      </c>
      <c r="N11" s="15">
        <v>111</v>
      </c>
      <c r="O11" s="15">
        <v>111</v>
      </c>
      <c r="P11" s="15">
        <v>109</v>
      </c>
      <c r="Q11" s="15">
        <v>103</v>
      </c>
      <c r="S11" s="16"/>
      <c r="T11" s="16"/>
    </row>
    <row r="12" spans="1:27" ht="40" customHeight="1">
      <c r="A12" s="34"/>
      <c r="B12" s="34"/>
      <c r="C12" s="4" t="s">
        <v>11</v>
      </c>
      <c r="D12" s="37">
        <f>[1]Sheet1!E17</f>
        <v>0.31802721088435376</v>
      </c>
      <c r="E12" s="18">
        <f>IF(E15=0,0,E11/E15)</f>
        <v>0.30973451327433627</v>
      </c>
      <c r="F12" s="5">
        <v>0.31818181818181801</v>
      </c>
      <c r="G12" s="5">
        <v>0.31559999999999999</v>
      </c>
      <c r="H12" s="18">
        <f t="shared" ref="H12:Q12" si="3">H11/H15</f>
        <v>0.30276816608996537</v>
      </c>
      <c r="I12" s="18">
        <f t="shared" si="3"/>
        <v>0.2908777969018933</v>
      </c>
      <c r="J12" s="18">
        <f t="shared" si="3"/>
        <v>0.28222996515679444</v>
      </c>
      <c r="K12" s="18">
        <f t="shared" si="3"/>
        <v>0.28367346938775512</v>
      </c>
      <c r="L12" s="22">
        <f t="shared" si="3"/>
        <v>0.26819126819126821</v>
      </c>
      <c r="M12" s="18">
        <f t="shared" si="3"/>
        <v>0.25553319919517103</v>
      </c>
      <c r="N12" s="18">
        <f t="shared" si="3"/>
        <v>0.24887892376681614</v>
      </c>
      <c r="O12" s="18">
        <f t="shared" si="3"/>
        <v>0.2336842105263158</v>
      </c>
      <c r="P12" s="18">
        <f t="shared" si="3"/>
        <v>0.22336065573770492</v>
      </c>
      <c r="Q12" s="18">
        <f t="shared" si="3"/>
        <v>0.21548117154811716</v>
      </c>
      <c r="S12" s="16"/>
      <c r="T12" s="16"/>
    </row>
    <row r="13" spans="1:27" ht="40" customHeight="1">
      <c r="A13" s="34"/>
      <c r="B13" s="35" t="s">
        <v>12</v>
      </c>
      <c r="C13" s="4" t="s">
        <v>10</v>
      </c>
      <c r="D13" s="36">
        <f>[1]Sheet1!E18</f>
        <v>401</v>
      </c>
      <c r="E13" s="15">
        <v>390</v>
      </c>
      <c r="F13" s="13">
        <v>390</v>
      </c>
      <c r="G13" s="4">
        <v>386</v>
      </c>
      <c r="H13" s="4">
        <v>403</v>
      </c>
      <c r="I13" s="4">
        <v>412</v>
      </c>
      <c r="J13" s="4">
        <v>412</v>
      </c>
      <c r="K13" s="4">
        <v>351</v>
      </c>
      <c r="L13" s="14">
        <v>352</v>
      </c>
      <c r="M13" s="4">
        <v>370</v>
      </c>
      <c r="N13" s="15">
        <v>335</v>
      </c>
      <c r="O13" s="15">
        <v>364</v>
      </c>
      <c r="P13" s="15">
        <v>379</v>
      </c>
      <c r="Q13" s="15">
        <v>375</v>
      </c>
      <c r="S13" s="16"/>
      <c r="T13" s="16"/>
    </row>
    <row r="14" spans="1:27" ht="40" customHeight="1">
      <c r="A14" s="34"/>
      <c r="B14" s="34"/>
      <c r="C14" s="4" t="s">
        <v>11</v>
      </c>
      <c r="D14" s="37">
        <f>[1]Sheet1!E19</f>
        <v>0.68197278911564629</v>
      </c>
      <c r="E14" s="18">
        <f>IF(E15=0,0,E13/E15)</f>
        <v>0.69026548672566368</v>
      </c>
      <c r="F14" s="5">
        <v>0.68181818181818199</v>
      </c>
      <c r="G14" s="5">
        <v>0.68440000000000001</v>
      </c>
      <c r="H14" s="18">
        <f t="shared" ref="H14:Q14" si="4">H13/H15</f>
        <v>0.69723183391003463</v>
      </c>
      <c r="I14" s="18">
        <f t="shared" si="4"/>
        <v>0.7091222030981067</v>
      </c>
      <c r="J14" s="18">
        <f t="shared" si="4"/>
        <v>0.71777003484320556</v>
      </c>
      <c r="K14" s="18">
        <f t="shared" si="4"/>
        <v>0.71632653061224494</v>
      </c>
      <c r="L14" s="22">
        <f t="shared" si="4"/>
        <v>0.73180873180873185</v>
      </c>
      <c r="M14" s="18">
        <f t="shared" si="4"/>
        <v>0.74446680080482897</v>
      </c>
      <c r="N14" s="18">
        <f t="shared" si="4"/>
        <v>0.7511210762331838</v>
      </c>
      <c r="O14" s="18">
        <f t="shared" si="4"/>
        <v>0.76631578947368417</v>
      </c>
      <c r="P14" s="18">
        <f t="shared" si="4"/>
        <v>0.77663934426229508</v>
      </c>
      <c r="Q14" s="18">
        <f t="shared" si="4"/>
        <v>0.78451882845188281</v>
      </c>
      <c r="S14" s="16"/>
      <c r="T14" s="16"/>
    </row>
    <row r="15" spans="1:27" ht="40" customHeight="1">
      <c r="A15" s="34"/>
      <c r="B15" s="34" t="s">
        <v>15</v>
      </c>
      <c r="C15" s="4" t="s">
        <v>10</v>
      </c>
      <c r="D15" s="38">
        <f>[1]Sheet1!E20</f>
        <v>588</v>
      </c>
      <c r="E15" s="15">
        <f>SUM(E11,E13)</f>
        <v>565</v>
      </c>
      <c r="F15" s="13">
        <v>572</v>
      </c>
      <c r="G15" s="4">
        <v>564</v>
      </c>
      <c r="H15" s="4">
        <v>578</v>
      </c>
      <c r="I15" s="4">
        <v>581</v>
      </c>
      <c r="J15" s="15">
        <f>J11+J13</f>
        <v>574</v>
      </c>
      <c r="K15" s="15">
        <f>K11+K13</f>
        <v>490</v>
      </c>
      <c r="L15" s="19">
        <f>L11+L13</f>
        <v>481</v>
      </c>
      <c r="M15" s="15">
        <f>M11+M13</f>
        <v>497</v>
      </c>
      <c r="N15" s="15">
        <f>N11+N13</f>
        <v>446</v>
      </c>
      <c r="O15" s="15">
        <v>475</v>
      </c>
      <c r="P15" s="15">
        <v>488</v>
      </c>
      <c r="Q15" s="15">
        <v>478</v>
      </c>
      <c r="S15" s="16"/>
      <c r="T15" s="16"/>
    </row>
    <row r="16" spans="1:27" ht="40" customHeight="1">
      <c r="A16" s="34"/>
      <c r="B16" s="34"/>
      <c r="C16" s="4" t="s">
        <v>11</v>
      </c>
      <c r="D16" s="37">
        <f>[1]Sheet1!E21</f>
        <v>0.11828605914302957</v>
      </c>
      <c r="E16" s="18">
        <f>IF(E9=0,0,E15/E9)</f>
        <v>0.11525907792737658</v>
      </c>
      <c r="F16" s="5">
        <v>0.115369100443727</v>
      </c>
      <c r="G16" s="5">
        <v>0.113</v>
      </c>
      <c r="H16" s="18">
        <f t="shared" ref="H16:Q16" si="5">H15/H9</f>
        <v>0.11562312462492498</v>
      </c>
      <c r="I16" s="18">
        <f t="shared" si="5"/>
        <v>0.11837815810920946</v>
      </c>
      <c r="J16" s="18">
        <f t="shared" si="5"/>
        <v>0.11779191463164375</v>
      </c>
      <c r="K16" s="22">
        <f t="shared" si="5"/>
        <v>0.1030277544154752</v>
      </c>
      <c r="L16" s="22">
        <f t="shared" si="5"/>
        <v>0.10223166843783209</v>
      </c>
      <c r="M16" s="18">
        <f t="shared" si="5"/>
        <v>0.10419287211740041</v>
      </c>
      <c r="N16" s="18">
        <f t="shared" si="5"/>
        <v>9.6037898363479757E-2</v>
      </c>
      <c r="O16" s="18">
        <f t="shared" si="5"/>
        <v>9.9915860328144715E-2</v>
      </c>
      <c r="P16" s="18">
        <f t="shared" si="5"/>
        <v>0.10226320201173512</v>
      </c>
      <c r="Q16" s="18">
        <f t="shared" si="5"/>
        <v>9.8985297162973704E-2</v>
      </c>
      <c r="S16" s="16"/>
      <c r="T16" s="16"/>
    </row>
    <row r="17" spans="1:20" ht="40" customHeight="1">
      <c r="A17" s="34" t="s">
        <v>16</v>
      </c>
      <c r="B17" s="35" t="s">
        <v>9</v>
      </c>
      <c r="C17" s="4" t="s">
        <v>10</v>
      </c>
      <c r="D17" s="36">
        <f>[1]Sheet1!E22</f>
        <v>1570</v>
      </c>
      <c r="E17" s="15">
        <v>1498</v>
      </c>
      <c r="F17" s="13">
        <v>1520</v>
      </c>
      <c r="G17" s="4">
        <v>1464</v>
      </c>
      <c r="H17" s="4">
        <v>1463</v>
      </c>
      <c r="I17" s="4">
        <v>1429</v>
      </c>
      <c r="J17" s="4">
        <v>1379</v>
      </c>
      <c r="K17" s="4">
        <v>1351</v>
      </c>
      <c r="L17" s="14">
        <v>1333</v>
      </c>
      <c r="M17" s="4">
        <v>1291</v>
      </c>
      <c r="N17" s="15">
        <v>1249</v>
      </c>
      <c r="O17" s="15">
        <v>1220</v>
      </c>
      <c r="P17" s="15">
        <v>1223</v>
      </c>
      <c r="Q17" s="15">
        <v>1208</v>
      </c>
      <c r="S17" s="16"/>
      <c r="T17" s="16"/>
    </row>
    <row r="18" spans="1:20" ht="40" customHeight="1">
      <c r="A18" s="34"/>
      <c r="B18" s="34"/>
      <c r="C18" s="4" t="s">
        <v>11</v>
      </c>
      <c r="D18" s="37">
        <f>[1]Sheet1!E23</f>
        <v>0.40051020408163263</v>
      </c>
      <c r="E18" s="18">
        <f>IF(E21=0,0,E17/E21)</f>
        <v>0.39525065963060685</v>
      </c>
      <c r="F18" s="5">
        <v>0.39024390243902402</v>
      </c>
      <c r="G18" s="5">
        <v>0.38100000000000001</v>
      </c>
      <c r="H18" s="18">
        <f t="shared" ref="H18:Q18" si="6">H17/H21</f>
        <v>0.38138686131386862</v>
      </c>
      <c r="I18" s="18">
        <f t="shared" si="6"/>
        <v>0.37684599156118143</v>
      </c>
      <c r="J18" s="18">
        <f t="shared" si="6"/>
        <v>0.37260199945960554</v>
      </c>
      <c r="K18" s="18">
        <f t="shared" si="6"/>
        <v>0.3652338469856718</v>
      </c>
      <c r="L18" s="22">
        <f t="shared" si="6"/>
        <v>0.36550589525637511</v>
      </c>
      <c r="M18" s="18">
        <f t="shared" si="6"/>
        <v>0.36121992165640737</v>
      </c>
      <c r="N18" s="18">
        <f t="shared" si="6"/>
        <v>0.35983866320944974</v>
      </c>
      <c r="O18" s="18">
        <f t="shared" si="6"/>
        <v>0.35444509006391633</v>
      </c>
      <c r="P18" s="18">
        <f t="shared" si="6"/>
        <v>0.35367264314632735</v>
      </c>
      <c r="Q18" s="18">
        <f t="shared" si="6"/>
        <v>0.3524948934928509</v>
      </c>
      <c r="S18" s="16"/>
      <c r="T18" s="16"/>
    </row>
    <row r="19" spans="1:20" ht="40" customHeight="1">
      <c r="A19" s="34"/>
      <c r="B19" s="35" t="s">
        <v>12</v>
      </c>
      <c r="C19" s="4" t="s">
        <v>10</v>
      </c>
      <c r="D19" s="36">
        <f>[1]Sheet1!E24</f>
        <v>2350</v>
      </c>
      <c r="E19" s="15">
        <v>2292</v>
      </c>
      <c r="F19" s="13">
        <v>2375</v>
      </c>
      <c r="G19" s="4">
        <v>2379</v>
      </c>
      <c r="H19" s="4">
        <v>2373</v>
      </c>
      <c r="I19" s="4">
        <v>2363</v>
      </c>
      <c r="J19" s="4">
        <v>2322</v>
      </c>
      <c r="K19" s="4">
        <v>2348</v>
      </c>
      <c r="L19" s="14">
        <v>2314</v>
      </c>
      <c r="M19" s="4">
        <v>2283</v>
      </c>
      <c r="N19" s="15">
        <v>2222</v>
      </c>
      <c r="O19" s="15">
        <v>2222</v>
      </c>
      <c r="P19" s="15">
        <v>2235</v>
      </c>
      <c r="Q19" s="15">
        <v>2219</v>
      </c>
      <c r="S19" s="16"/>
      <c r="T19" s="16"/>
    </row>
    <row r="20" spans="1:20" ht="40" customHeight="1">
      <c r="A20" s="34"/>
      <c r="B20" s="34"/>
      <c r="C20" s="4" t="s">
        <v>11</v>
      </c>
      <c r="D20" s="37">
        <f>[1]Sheet1!E25</f>
        <v>0.59948979591836737</v>
      </c>
      <c r="E20" s="18">
        <f>IF(E21=0,0,E19/E21)</f>
        <v>0.6047493403693931</v>
      </c>
      <c r="F20" s="5">
        <v>0.60975609756097604</v>
      </c>
      <c r="G20" s="5">
        <v>0.61899999999999999</v>
      </c>
      <c r="H20" s="18">
        <f t="shared" ref="H20:Q20" si="7">H19/H21</f>
        <v>0.61861313868613144</v>
      </c>
      <c r="I20" s="18">
        <f t="shared" si="7"/>
        <v>0.62315400843881852</v>
      </c>
      <c r="J20" s="18">
        <f t="shared" si="7"/>
        <v>0.62739800054039452</v>
      </c>
      <c r="K20" s="18">
        <f t="shared" si="7"/>
        <v>0.63476615301432815</v>
      </c>
      <c r="L20" s="22">
        <f t="shared" si="7"/>
        <v>0.63449410474362489</v>
      </c>
      <c r="M20" s="18">
        <f t="shared" si="7"/>
        <v>0.63878007834359263</v>
      </c>
      <c r="N20" s="18">
        <f t="shared" si="7"/>
        <v>0.64016133679055032</v>
      </c>
      <c r="O20" s="18">
        <f t="shared" si="7"/>
        <v>0.64555490993608367</v>
      </c>
      <c r="P20" s="18">
        <f t="shared" si="7"/>
        <v>0.6463273568536726</v>
      </c>
      <c r="Q20" s="18">
        <f t="shared" si="7"/>
        <v>0.6475051065071491</v>
      </c>
      <c r="S20" s="16"/>
      <c r="T20" s="16"/>
    </row>
    <row r="21" spans="1:20" ht="40" customHeight="1">
      <c r="A21" s="34"/>
      <c r="B21" s="34" t="s">
        <v>15</v>
      </c>
      <c r="C21" s="4" t="s">
        <v>10</v>
      </c>
      <c r="D21" s="38">
        <f>[1]Sheet1!E26</f>
        <v>3920</v>
      </c>
      <c r="E21" s="15">
        <f>SUM(E17,E19)</f>
        <v>3790</v>
      </c>
      <c r="F21" s="13">
        <v>3895</v>
      </c>
      <c r="G21" s="4">
        <v>3843</v>
      </c>
      <c r="H21" s="4">
        <v>3836</v>
      </c>
      <c r="I21" s="4">
        <v>3792</v>
      </c>
      <c r="J21" s="15">
        <f>J17+J19</f>
        <v>3701</v>
      </c>
      <c r="K21" s="15">
        <f>K17+K19</f>
        <v>3699</v>
      </c>
      <c r="L21" s="19">
        <f>L17+L19</f>
        <v>3647</v>
      </c>
      <c r="M21" s="15">
        <f>M17+M19</f>
        <v>3574</v>
      </c>
      <c r="N21" s="15">
        <f>N17+N19</f>
        <v>3471</v>
      </c>
      <c r="O21" s="15">
        <v>3442</v>
      </c>
      <c r="P21" s="15">
        <v>3458</v>
      </c>
      <c r="Q21" s="15">
        <v>3427</v>
      </c>
      <c r="S21" s="16"/>
      <c r="T21" s="16"/>
    </row>
    <row r="22" spans="1:20" ht="40" customHeight="1">
      <c r="A22" s="34"/>
      <c r="B22" s="34"/>
      <c r="C22" s="4" t="s">
        <v>11</v>
      </c>
      <c r="D22" s="37">
        <f>[1]Sheet1!E27</f>
        <v>0.78857372762019717</v>
      </c>
      <c r="E22" s="18">
        <f>IF(E9=0,0,E21/E9)</f>
        <v>0.77315381476948186</v>
      </c>
      <c r="F22" s="5">
        <v>0.78559903186768898</v>
      </c>
      <c r="G22" s="5">
        <v>0.77029999999999998</v>
      </c>
      <c r="H22" s="18">
        <f t="shared" ref="H22:Q22" si="8">H21/H9</f>
        <v>0.76735347069413884</v>
      </c>
      <c r="I22" s="18">
        <f t="shared" si="8"/>
        <v>0.77261613691931541</v>
      </c>
      <c r="J22" s="18">
        <f t="shared" si="8"/>
        <v>0.75949107326082499</v>
      </c>
      <c r="K22" s="18">
        <f t="shared" si="8"/>
        <v>0.7777544154751892</v>
      </c>
      <c r="L22" s="22">
        <f t="shared" si="8"/>
        <v>0.77513283740701377</v>
      </c>
      <c r="M22" s="18">
        <f t="shared" si="8"/>
        <v>0.74926624737945491</v>
      </c>
      <c r="N22" s="18">
        <f t="shared" si="8"/>
        <v>0.74741602067183466</v>
      </c>
      <c r="O22" s="18">
        <f t="shared" si="8"/>
        <v>0.7240218763146824</v>
      </c>
      <c r="P22" s="18">
        <f t="shared" si="8"/>
        <v>0.72464375523889357</v>
      </c>
      <c r="Q22" s="18">
        <f t="shared" si="8"/>
        <v>0.70967073928349556</v>
      </c>
      <c r="S22" s="16"/>
      <c r="T22" s="16"/>
    </row>
    <row r="23" spans="1:20" ht="40" customHeight="1">
      <c r="A23" s="34" t="s">
        <v>17</v>
      </c>
      <c r="B23" s="35" t="s">
        <v>9</v>
      </c>
      <c r="C23" s="4" t="s">
        <v>10</v>
      </c>
      <c r="D23" s="36">
        <f>[1]Sheet1!E28</f>
        <v>259</v>
      </c>
      <c r="E23" s="15">
        <v>300</v>
      </c>
      <c r="F23" s="13">
        <v>286</v>
      </c>
      <c r="G23" s="4">
        <v>316</v>
      </c>
      <c r="H23" s="4">
        <v>309</v>
      </c>
      <c r="I23" s="4">
        <v>297</v>
      </c>
      <c r="J23" s="4">
        <v>321</v>
      </c>
      <c r="K23" s="4">
        <v>317</v>
      </c>
      <c r="L23" s="14">
        <v>330</v>
      </c>
      <c r="M23" s="4">
        <v>381</v>
      </c>
      <c r="N23" s="15">
        <v>388</v>
      </c>
      <c r="O23" s="15">
        <v>441</v>
      </c>
      <c r="P23" s="15">
        <v>429</v>
      </c>
      <c r="Q23" s="15">
        <v>473</v>
      </c>
    </row>
    <row r="24" spans="1:20" ht="40" customHeight="1">
      <c r="A24" s="34"/>
      <c r="B24" s="34"/>
      <c r="C24" s="4" t="s">
        <v>11</v>
      </c>
      <c r="D24" s="37">
        <f>[1]Sheet1!E29</f>
        <v>0.55939524838012955</v>
      </c>
      <c r="E24" s="18">
        <f>IF(E27=0,0,E23/E27)</f>
        <v>0.54844606946983543</v>
      </c>
      <c r="F24" s="5">
        <v>0.58248472505091597</v>
      </c>
      <c r="G24" s="5">
        <v>0.54300000000000004</v>
      </c>
      <c r="H24" s="18">
        <f t="shared" ref="H24:Q24" si="9">H23/H27</f>
        <v>0.52820512820512822</v>
      </c>
      <c r="I24" s="18">
        <f t="shared" si="9"/>
        <v>0.55514018691588785</v>
      </c>
      <c r="J24" s="18">
        <f t="shared" si="9"/>
        <v>0.53678929765886285</v>
      </c>
      <c r="K24" s="18">
        <f t="shared" si="9"/>
        <v>0.55908289241622577</v>
      </c>
      <c r="L24" s="22">
        <f t="shared" si="9"/>
        <v>0.5719237435008665</v>
      </c>
      <c r="M24" s="18">
        <f t="shared" si="9"/>
        <v>0.54506437768240346</v>
      </c>
      <c r="N24" s="18">
        <f t="shared" si="9"/>
        <v>0.53370013755158185</v>
      </c>
      <c r="O24" s="18">
        <f t="shared" si="9"/>
        <v>0.5268817204301075</v>
      </c>
      <c r="P24" s="18">
        <f t="shared" si="9"/>
        <v>0.51937046004842613</v>
      </c>
      <c r="Q24" s="18">
        <f t="shared" si="9"/>
        <v>0.51190476190476186</v>
      </c>
    </row>
    <row r="25" spans="1:20" ht="40" customHeight="1">
      <c r="A25" s="34"/>
      <c r="B25" s="35" t="s">
        <v>12</v>
      </c>
      <c r="C25" s="4" t="s">
        <v>10</v>
      </c>
      <c r="D25" s="36">
        <f>[1]Sheet1!E30</f>
        <v>204</v>
      </c>
      <c r="E25" s="15">
        <v>247</v>
      </c>
      <c r="F25" s="13">
        <v>205</v>
      </c>
      <c r="G25" s="4">
        <v>266</v>
      </c>
      <c r="H25" s="4">
        <v>276</v>
      </c>
      <c r="I25" s="4">
        <v>238</v>
      </c>
      <c r="J25" s="4">
        <v>277</v>
      </c>
      <c r="K25" s="4">
        <v>250</v>
      </c>
      <c r="L25" s="14">
        <v>247</v>
      </c>
      <c r="M25" s="4">
        <v>318</v>
      </c>
      <c r="N25" s="15">
        <v>339</v>
      </c>
      <c r="O25" s="15">
        <v>396</v>
      </c>
      <c r="P25" s="15">
        <v>397</v>
      </c>
      <c r="Q25" s="15">
        <v>451</v>
      </c>
    </row>
    <row r="26" spans="1:20" ht="40" customHeight="1">
      <c r="A26" s="34"/>
      <c r="B26" s="34"/>
      <c r="C26" s="4" t="s">
        <v>11</v>
      </c>
      <c r="D26" s="37">
        <f>[1]Sheet1!E31</f>
        <v>0.44060475161987039</v>
      </c>
      <c r="E26" s="18">
        <f>IF(E27=0,0,E25/E27)</f>
        <v>0.45155393053016452</v>
      </c>
      <c r="F26" s="5">
        <v>0.41751527494908403</v>
      </c>
      <c r="G26" s="5">
        <v>0.45700000000000002</v>
      </c>
      <c r="H26" s="18">
        <f t="shared" ref="H26:Q26" si="10">H25/H27</f>
        <v>0.47179487179487178</v>
      </c>
      <c r="I26" s="18">
        <f t="shared" si="10"/>
        <v>0.44485981308411215</v>
      </c>
      <c r="J26" s="18">
        <f t="shared" si="10"/>
        <v>0.46321070234113715</v>
      </c>
      <c r="K26" s="18">
        <f t="shared" si="10"/>
        <v>0.44091710758377423</v>
      </c>
      <c r="L26" s="22">
        <f t="shared" si="10"/>
        <v>0.42807625649913345</v>
      </c>
      <c r="M26" s="18">
        <f t="shared" si="10"/>
        <v>0.45493562231759654</v>
      </c>
      <c r="N26" s="18">
        <f t="shared" si="10"/>
        <v>0.46629986244841815</v>
      </c>
      <c r="O26" s="18">
        <f t="shared" si="10"/>
        <v>0.4731182795698925</v>
      </c>
      <c r="P26" s="18">
        <f t="shared" si="10"/>
        <v>0.48062953995157387</v>
      </c>
      <c r="Q26" s="18">
        <f t="shared" si="10"/>
        <v>0.48809523809523808</v>
      </c>
    </row>
    <row r="27" spans="1:20" ht="40" customHeight="1">
      <c r="A27" s="34"/>
      <c r="B27" s="34" t="s">
        <v>15</v>
      </c>
      <c r="C27" s="4" t="s">
        <v>10</v>
      </c>
      <c r="D27" s="38">
        <f>[1]Sheet1!E32</f>
        <v>463</v>
      </c>
      <c r="E27" s="15">
        <f>SUM(E23,E25)</f>
        <v>547</v>
      </c>
      <c r="F27" s="13">
        <v>491</v>
      </c>
      <c r="G27" s="4">
        <v>582</v>
      </c>
      <c r="H27" s="4">
        <v>585</v>
      </c>
      <c r="I27" s="4">
        <v>535</v>
      </c>
      <c r="J27" s="15">
        <f>J23+J25</f>
        <v>598</v>
      </c>
      <c r="K27" s="15">
        <f>K23+K25</f>
        <v>567</v>
      </c>
      <c r="L27" s="19">
        <f>L23+L25</f>
        <v>577</v>
      </c>
      <c r="M27" s="15">
        <f>M23+M25</f>
        <v>699</v>
      </c>
      <c r="N27" s="15">
        <f>N23+N25</f>
        <v>727</v>
      </c>
      <c r="O27" s="15">
        <v>837</v>
      </c>
      <c r="P27" s="15">
        <v>826</v>
      </c>
      <c r="Q27" s="15">
        <v>924</v>
      </c>
    </row>
    <row r="28" spans="1:20" ht="40" customHeight="1">
      <c r="A28" s="34"/>
      <c r="B28" s="34"/>
      <c r="C28" s="4" t="s">
        <v>11</v>
      </c>
      <c r="D28" s="37">
        <f>[1]Sheet1!E33</f>
        <v>9.3140213236773281E-2</v>
      </c>
      <c r="E28" s="18">
        <f>IF(E9=0,0,E27/E9)</f>
        <v>0.11158710730314157</v>
      </c>
      <c r="F28" s="5">
        <v>9.9031867688584102E-2</v>
      </c>
      <c r="G28" s="5">
        <v>0.1167</v>
      </c>
      <c r="H28" s="18">
        <f t="shared" ref="H28:Q28" si="11">H27/H9</f>
        <v>0.11702340468093619</v>
      </c>
      <c r="I28" s="18">
        <f t="shared" si="11"/>
        <v>0.10900570497147515</v>
      </c>
      <c r="J28" s="18">
        <f t="shared" si="11"/>
        <v>0.12271701210753129</v>
      </c>
      <c r="K28" s="18">
        <f t="shared" si="11"/>
        <v>0.11921783010933558</v>
      </c>
      <c r="L28" s="22">
        <f t="shared" si="11"/>
        <v>0.1226354941551541</v>
      </c>
      <c r="M28" s="18">
        <f t="shared" si="11"/>
        <v>0.14654088050314465</v>
      </c>
      <c r="N28" s="18">
        <f t="shared" si="11"/>
        <v>0.15654608096468561</v>
      </c>
      <c r="O28" s="18">
        <f t="shared" si="11"/>
        <v>0.1760622633571729</v>
      </c>
      <c r="P28" s="18">
        <f t="shared" si="11"/>
        <v>0.17309304274937135</v>
      </c>
      <c r="Q28" s="18">
        <f t="shared" si="11"/>
        <v>0.19134396355353075</v>
      </c>
    </row>
    <row r="31" spans="1:20">
      <c r="A31" s="7"/>
      <c r="B31" s="7"/>
      <c r="C31" s="7"/>
      <c r="D31" s="28"/>
      <c r="E31" s="7"/>
      <c r="F31" s="7"/>
      <c r="G31" s="7"/>
      <c r="H31" s="7"/>
      <c r="I31" s="7"/>
      <c r="J31" s="7"/>
      <c r="K31" s="7"/>
      <c r="L31" s="23"/>
      <c r="M31" s="7"/>
      <c r="N31" s="7"/>
      <c r="O31" s="7"/>
      <c r="P31" s="7"/>
      <c r="Q31" s="7"/>
      <c r="R31" s="7"/>
      <c r="S31" s="7"/>
    </row>
    <row r="32" spans="1:20">
      <c r="A32" s="7"/>
      <c r="B32" s="7"/>
      <c r="C32" s="7"/>
      <c r="D32" s="28"/>
      <c r="E32" s="7"/>
      <c r="F32" s="7"/>
      <c r="G32" s="7"/>
      <c r="H32" s="7"/>
      <c r="I32" s="7"/>
      <c r="J32" s="7"/>
      <c r="K32" s="7"/>
      <c r="L32" s="23"/>
      <c r="M32" s="7"/>
      <c r="N32" s="7"/>
      <c r="O32" s="7"/>
      <c r="P32" s="7"/>
      <c r="Q32" s="7"/>
      <c r="R32" s="7"/>
      <c r="S32" s="7"/>
      <c r="T32" s="7"/>
    </row>
    <row r="33" spans="1:17">
      <c r="A33" s="7"/>
      <c r="B33" s="7"/>
      <c r="C33" s="7"/>
      <c r="D33" s="28"/>
      <c r="E33" s="7"/>
      <c r="F33" s="7"/>
      <c r="G33" s="7"/>
      <c r="H33" s="7"/>
      <c r="I33" s="7"/>
      <c r="J33" s="7"/>
      <c r="K33" s="7"/>
      <c r="L33" s="23"/>
      <c r="M33" s="7"/>
      <c r="N33" s="7"/>
      <c r="O33" s="12"/>
      <c r="P33" s="12"/>
      <c r="Q33" s="12"/>
    </row>
    <row r="34" spans="1:17">
      <c r="A34" s="16"/>
      <c r="B34" s="16"/>
      <c r="O34" s="1"/>
      <c r="P34" s="1"/>
      <c r="Q34" s="1"/>
    </row>
    <row r="35" spans="1:17">
      <c r="A35" s="16"/>
      <c r="B35" s="16"/>
      <c r="O35" s="1"/>
      <c r="P35" s="1"/>
      <c r="Q35" s="1"/>
    </row>
    <row r="36" spans="1:17">
      <c r="A36" s="16"/>
      <c r="B36" s="16"/>
      <c r="O36" s="1"/>
      <c r="P36" s="1"/>
      <c r="Q36" s="1"/>
    </row>
    <row r="37" spans="1:17">
      <c r="A37" s="16"/>
      <c r="B37" s="16"/>
      <c r="O37" s="1"/>
      <c r="P37" s="1"/>
      <c r="Q37" s="1"/>
    </row>
    <row r="38" spans="1:17">
      <c r="A38" s="16"/>
      <c r="B38" s="16"/>
      <c r="O38" s="1"/>
      <c r="P38" s="1"/>
      <c r="Q38" s="1"/>
    </row>
    <row r="39" spans="1:17">
      <c r="A39" s="16"/>
      <c r="B39" s="16"/>
      <c r="O39" s="1"/>
      <c r="P39" s="1"/>
      <c r="Q39" s="1"/>
    </row>
    <row r="40" spans="1:17">
      <c r="A40" s="16"/>
      <c r="B40" s="16"/>
      <c r="O40" s="1"/>
      <c r="P40" s="1"/>
      <c r="Q40" s="1"/>
    </row>
    <row r="41" spans="1:17">
      <c r="A41" s="16"/>
      <c r="B41" s="16"/>
      <c r="O41" s="1"/>
      <c r="P41" s="1"/>
      <c r="Q41" s="1"/>
    </row>
    <row r="42" spans="1:17">
      <c r="A42" s="16"/>
      <c r="B42" s="16"/>
      <c r="O42" s="1"/>
      <c r="P42" s="1"/>
      <c r="Q42" s="1"/>
    </row>
    <row r="43" spans="1:17">
      <c r="A43" s="16"/>
      <c r="B43" s="16"/>
      <c r="O43" s="1"/>
      <c r="P43" s="1"/>
      <c r="Q43" s="1"/>
    </row>
    <row r="44" spans="1:17">
      <c r="A44" s="16"/>
      <c r="B44" s="16"/>
      <c r="O44" s="1"/>
      <c r="P44" s="1"/>
      <c r="Q44" s="1"/>
    </row>
    <row r="45" spans="1:17">
      <c r="A45" s="16"/>
      <c r="B45" s="16"/>
      <c r="O45" s="1"/>
      <c r="P45" s="1"/>
      <c r="Q45" s="1"/>
    </row>
    <row r="46" spans="1:17">
      <c r="A46" s="16"/>
      <c r="B46" s="16"/>
      <c r="O46" s="1"/>
      <c r="P46" s="1"/>
      <c r="Q46" s="1"/>
    </row>
    <row r="47" spans="1:17">
      <c r="A47" s="16"/>
      <c r="B47" s="16"/>
      <c r="O47" s="1"/>
      <c r="P47" s="1"/>
      <c r="Q47" s="1"/>
    </row>
    <row r="48" spans="1:17">
      <c r="A48" s="16"/>
      <c r="B48" s="16"/>
      <c r="O48" s="1"/>
      <c r="P48" s="1"/>
      <c r="Q48" s="1"/>
    </row>
    <row r="49" spans="1:17">
      <c r="A49" s="16"/>
      <c r="B49" s="16"/>
      <c r="O49" s="1"/>
      <c r="P49" s="1"/>
      <c r="Q49" s="1"/>
    </row>
    <row r="50" spans="1:17">
      <c r="A50" s="16"/>
      <c r="B50" s="16"/>
      <c r="O50" s="1"/>
      <c r="P50" s="1"/>
      <c r="Q50" s="1"/>
    </row>
    <row r="51" spans="1:17">
      <c r="A51" s="16"/>
      <c r="B51" s="16"/>
      <c r="O51" s="1"/>
      <c r="P51" s="1"/>
      <c r="Q51" s="1"/>
    </row>
  </sheetData>
  <mergeCells count="20">
    <mergeCell ref="A23:A28"/>
    <mergeCell ref="B23:B24"/>
    <mergeCell ref="B25:B26"/>
    <mergeCell ref="B27:B28"/>
    <mergeCell ref="A11:A16"/>
    <mergeCell ref="B11:B12"/>
    <mergeCell ref="B13:B14"/>
    <mergeCell ref="B15:B16"/>
    <mergeCell ref="A17:A22"/>
    <mergeCell ref="B17:B18"/>
    <mergeCell ref="B19:B20"/>
    <mergeCell ref="B21:B22"/>
    <mergeCell ref="A1:Q1"/>
    <mergeCell ref="A2:Q2"/>
    <mergeCell ref="P3:Q3"/>
    <mergeCell ref="A4:C4"/>
    <mergeCell ref="A5:A10"/>
    <mergeCell ref="B5:B6"/>
    <mergeCell ref="B7:B8"/>
    <mergeCell ref="B9:B10"/>
  </mergeCells>
  <phoneticPr fontId="7" type="noConversion"/>
  <printOptions horizontalCentered="1"/>
  <pageMargins left="0.70866141732283472" right="0.70866141732283472" top="0.31496062992125984" bottom="0.31496062992125984" header="0.51181102362204722" footer="0.51181102362204722"/>
  <pageSetup paperSize="8" scale="60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經濟部及所屬</vt:lpstr>
      <vt:lpstr>經濟部及所屬!Print_Area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何宗欣</dc:creator>
  <dc:description/>
  <cp:lastModifiedBy>人事處公用帳號</cp:lastModifiedBy>
  <cp:revision>4</cp:revision>
  <cp:lastPrinted>2024-06-13T06:39:06Z</cp:lastPrinted>
  <dcterms:created xsi:type="dcterms:W3CDTF">2013-05-30T01:13:19Z</dcterms:created>
  <dcterms:modified xsi:type="dcterms:W3CDTF">2024-06-13T06:39:35Z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