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508" yWindow="528" windowWidth="11544" windowHeight="8988"/>
  </bookViews>
  <sheets>
    <sheet name="107出國" sheetId="2" r:id="rId1"/>
    <sheet name="107大陸" sheetId="1" r:id="rId2"/>
  </sheets>
  <definedNames>
    <definedName name="_xlnm._FilterDatabase" localSheetId="1" hidden="1">'107大陸'!$A$6:$U$6</definedName>
    <definedName name="_xlnm._FilterDatabase" localSheetId="0" hidden="1">'107出國'!$A$6:$U$94</definedName>
    <definedName name="_xlnm.Print_Area" localSheetId="1">'107大陸'!$A$1:$T$49</definedName>
    <definedName name="_xlnm.Print_Area" localSheetId="0">'107出國'!$A$1:$T$184</definedName>
    <definedName name="_xlnm.Print_Titles" localSheetId="1">'107大陸'!$1:$6</definedName>
    <definedName name="_xlnm.Print_Titles" localSheetId="0">'107出國'!$1:$6</definedName>
    <definedName name="人_事_費_分_析_表" localSheetId="1">#REF!</definedName>
    <definedName name="人_事_費_分_析_表" localSheetId="0">#REF!</definedName>
    <definedName name="人_事_費_分_析_表">#REF!</definedName>
    <definedName name="公_用_珍_貴_動_產_、_不_動_產_目_錄_總_表" localSheetId="1">#REF!</definedName>
    <definedName name="公_用_珍_貴_動_產_、_不_動_產_目_錄_總_表" localSheetId="0">#REF!</definedName>
    <definedName name="公_用_珍_貴_動_產_、_不_動_產_目_錄_總_表">#REF!</definedName>
    <definedName name="公_用_財_產_目_錄_總___表" localSheetId="1">#REF!</definedName>
    <definedName name="公_用_財_產_目_錄_總___表" localSheetId="0">#REF!</definedName>
    <definedName name="公_用_財_產_目_錄_總___表">#REF!</definedName>
    <definedName name="以前年度歲入來源別轉入數決算表" localSheetId="1">#REF!</definedName>
    <definedName name="以前年度歲入來源別轉入數決算表" localSheetId="0">#REF!</definedName>
    <definedName name="以前年度歲入來源別轉入數決算表">#REF!</definedName>
    <definedName name="以前年度歲出政事別轉入數決算表" localSheetId="1">#REF!</definedName>
    <definedName name="以前年度歲出政事別轉入數決算表" localSheetId="0">#REF!</definedName>
    <definedName name="以前年度歲出政事別轉入數決算表">#REF!</definedName>
    <definedName name="以前年度歲出機關別轉入數決算表" localSheetId="1">#REF!</definedName>
    <definedName name="以前年度歲出機關別轉入數決算表" localSheetId="0">#REF!</definedName>
    <definedName name="以前年度歲出機關別轉入數決算表">#REF!</definedName>
    <definedName name="以前年度歲出轉入數國庫已撥及未撥款項明細表" localSheetId="1">#REF!</definedName>
    <definedName name="以前年度歲出轉入數國庫已撥及未撥款項明細表" localSheetId="0">#REF!</definedName>
    <definedName name="以前年度歲出轉入數國庫已撥及未撥款項明細表">#REF!</definedName>
    <definedName name="出國計畫執行情形報告表" localSheetId="1">#REF!</definedName>
    <definedName name="出國計畫執行情形報告表" localSheetId="0">#REF!</definedName>
    <definedName name="出國計畫執行情形報告表">#REF!</definedName>
    <definedName name="本年度經費預算國庫已撥及未撥款項明細表" localSheetId="1">#REF!</definedName>
    <definedName name="本年度經費預算國庫已撥及未撥款項明細表" localSheetId="0">#REF!</definedName>
    <definedName name="本年度經費預算國庫已撥及未撥款項明細表">#REF!</definedName>
    <definedName name="委託辦理計畫_事項_經費報告表" localSheetId="1">#REF!</definedName>
    <definedName name="委託辦理計畫_事項_經費報告表" localSheetId="0">#REF!</definedName>
    <definedName name="委託辦理計畫_事項_經費報告表">#REF!</definedName>
    <definedName name="重大計畫預算執行績效分析表" localSheetId="1">#REF!</definedName>
    <definedName name="重大計畫預算執行績效分析表" localSheetId="0">#REF!</definedName>
    <definedName name="重大計畫預算執行績效分析表">#REF!</definedName>
    <definedName name="退還以前年度納庫款明細表" localSheetId="1">#REF!</definedName>
    <definedName name="退還以前年度納庫款明細表" localSheetId="0">#REF!</definedName>
    <definedName name="退還以前年度納庫款明細表">#REF!</definedName>
    <definedName name="歲_入_來_源_別_決_算_表" localSheetId="1">#REF!</definedName>
    <definedName name="歲_入_來_源_別_決_算_表" localSheetId="0">#REF!</definedName>
    <definedName name="歲_入_來_源_別_決_算_表">#REF!</definedName>
    <definedName name="歲_出_政_事_別_決_算_表" localSheetId="1">#REF!</definedName>
    <definedName name="歲_出_政_事_別_決_算_表" localSheetId="0">#REF!</definedName>
    <definedName name="歲_出_政_事_別_決_算_表">#REF!</definedName>
    <definedName name="歲_出_機_關_別_決_算_表" localSheetId="1">#REF!</definedName>
    <definedName name="歲_出_機_關_別_決_算_表" localSheetId="0">#REF!</definedName>
    <definedName name="歲_出_機_關_別_決_算_表">#REF!</definedName>
    <definedName name="歲入保留數_或未結清數_分析表" localSheetId="1">#REF!</definedName>
    <definedName name="歲入保留數_或未結清數_分析表" localSheetId="0">#REF!</definedName>
    <definedName name="歲入保留數_或未結清數_分析表">#REF!</definedName>
    <definedName name="歲入經費明細表" localSheetId="1">#REF!</definedName>
    <definedName name="歲入經費明細表" localSheetId="0">#REF!</definedName>
    <definedName name="歲入經費明細表">#REF!</definedName>
    <definedName name="歲入餘絀數_或減免、註銷數_分析表" localSheetId="1">#REF!</definedName>
    <definedName name="歲入餘絀數_或減免、註銷數_分析表" localSheetId="0">#REF!</definedName>
    <definedName name="歲入餘絀數_或減免、註銷數_分析表">#REF!</definedName>
    <definedName name="歲入類、經費類平衡表" localSheetId="1">#REF!</definedName>
    <definedName name="歲入類、經費類平衡表" localSheetId="0">#REF!</definedName>
    <definedName name="歲入類、經費類平衡表">#REF!</definedName>
    <definedName name="歲入類待納庫款明細表" localSheetId="1">#REF!</definedName>
    <definedName name="歲入類待納庫款明細表" localSheetId="0">#REF!</definedName>
    <definedName name="歲入類待納庫款明細表">#REF!</definedName>
    <definedName name="歲出用途別決算分析表" localSheetId="1">#REF!</definedName>
    <definedName name="歲出用途別決算分析表" localSheetId="0">#REF!</definedName>
    <definedName name="歲出用途別決算分析表">#REF!</definedName>
    <definedName name="歲出用途別決算綜計表" localSheetId="1">#REF!</definedName>
    <definedName name="歲出用途別決算綜計表" localSheetId="0">#REF!</definedName>
    <definedName name="歲出用途別決算綜計表">#REF!</definedName>
    <definedName name="歲出保留數_或未結清數_分析表" localSheetId="1">#REF!</definedName>
    <definedName name="歲出保留數_或未結清數_分析表" localSheetId="0">#REF!</definedName>
    <definedName name="歲出保留數_或未結清數_分析表">#REF!</definedName>
    <definedName name="歲出按職能及經濟性綜合分類表" localSheetId="1">#REF!</definedName>
    <definedName name="歲出按職能及經濟性綜合分類表" localSheetId="0">#REF!</definedName>
    <definedName name="歲出按職能及經濟性綜合分類表">#REF!</definedName>
    <definedName name="歲出賸餘數_或減免、註銷數_分析表" localSheetId="1">#REF!</definedName>
    <definedName name="歲出賸餘數_或減免、註銷數_分析表" localSheetId="0">#REF!</definedName>
    <definedName name="歲出賸餘數_或減免、註銷數_分析表">#REF!</definedName>
    <definedName name="經費類經費賸餘明細表" localSheetId="1">#REF!</definedName>
    <definedName name="經費類經費賸餘明細表" localSheetId="0">#REF!</definedName>
    <definedName name="經費類經費賸餘明細表">#REF!</definedName>
    <definedName name="增購及汰換車輛明細表" localSheetId="1">#REF!</definedName>
    <definedName name="增購及汰換車輛明細表" localSheetId="0">#REF!</definedName>
    <definedName name="增購及汰換車輛明細表">#REF!</definedName>
    <definedName name="機關名稱_對各部門捐助成立財團法人之效益評估表" localSheetId="1">#REF!</definedName>
    <definedName name="機關名稱_對各部門捐助成立財團法人之效益評估表" localSheetId="0">#REF!</definedName>
    <definedName name="機關名稱_對各部門捐助成立財團法人之效益評估表">#REF!</definedName>
    <definedName name="機關名稱_對直接投資、所屬各部門轉投資及共同投資之效益評估表" localSheetId="1">#REF!</definedName>
    <definedName name="機關名稱_對直接投資、所屬各部門轉投資及共同投資之效益評估表" localSheetId="0">#REF!</definedName>
    <definedName name="機關名稱_對直接投資、所屬各部門轉投資及共同投資之效益評估表">#REF!</definedName>
  </definedNames>
  <calcPr calcId="145621"/>
</workbook>
</file>

<file path=xl/calcChain.xml><?xml version="1.0" encoding="utf-8"?>
<calcChain xmlns="http://schemas.openxmlformats.org/spreadsheetml/2006/main">
  <c r="Q107" i="2" l="1"/>
  <c r="R107" i="2"/>
  <c r="S107" i="2"/>
  <c r="P107" i="2"/>
  <c r="R82" i="2"/>
  <c r="S82" i="2"/>
  <c r="Q82" i="2"/>
  <c r="P82" i="2"/>
  <c r="D44" i="1" l="1"/>
  <c r="D11" i="1"/>
  <c r="E34" i="1" l="1"/>
  <c r="E32" i="1"/>
  <c r="Q139" i="2" l="1"/>
  <c r="R139" i="2"/>
  <c r="S139" i="2"/>
  <c r="P139" i="2"/>
  <c r="Q183" i="2" l="1"/>
  <c r="R183" i="2"/>
  <c r="S183" i="2"/>
  <c r="P183" i="2"/>
  <c r="E183" i="2"/>
  <c r="E160" i="2"/>
  <c r="Q159" i="2"/>
  <c r="R159" i="2"/>
  <c r="S159" i="2"/>
  <c r="P159" i="2"/>
  <c r="D159" i="2"/>
  <c r="E155" i="2"/>
  <c r="E151" i="2"/>
  <c r="E159" i="2" s="1"/>
  <c r="D139" i="2" l="1"/>
  <c r="E132" i="2"/>
  <c r="E139" i="2" s="1"/>
  <c r="Q106" i="2" l="1"/>
  <c r="R106" i="2"/>
  <c r="S106" i="2"/>
  <c r="P106" i="2"/>
  <c r="Q28" i="1"/>
  <c r="R28" i="1"/>
  <c r="S28" i="1"/>
  <c r="P28" i="1"/>
  <c r="E28" i="1"/>
  <c r="D28" i="1"/>
  <c r="D102" i="2"/>
  <c r="E84" i="2"/>
  <c r="D84" i="2"/>
  <c r="E106" i="2"/>
  <c r="D106" i="2"/>
  <c r="Q84" i="2"/>
  <c r="R84" i="2"/>
  <c r="S84" i="2"/>
  <c r="P84" i="2"/>
  <c r="Q102" i="2"/>
  <c r="R102" i="2"/>
  <c r="S102" i="2"/>
  <c r="P102" i="2"/>
  <c r="E100" i="2" l="1"/>
  <c r="E99" i="2" s="1"/>
  <c r="E98" i="2"/>
  <c r="E96" i="2" s="1"/>
  <c r="E95" i="2"/>
  <c r="E94" i="2"/>
  <c r="E92" i="2"/>
  <c r="E91" i="2"/>
  <c r="E90" i="2"/>
  <c r="E89" i="2"/>
  <c r="E86" i="2"/>
  <c r="E85" i="2" s="1"/>
  <c r="E88" i="2" l="1"/>
  <c r="E93" i="2"/>
  <c r="E102" i="2" s="1"/>
  <c r="D82" i="2"/>
  <c r="E74" i="2" l="1"/>
  <c r="E73" i="2" s="1"/>
  <c r="E71" i="2"/>
  <c r="E69" i="2"/>
  <c r="E66" i="2"/>
  <c r="E62" i="2"/>
  <c r="Q61" i="2"/>
  <c r="R61" i="2"/>
  <c r="S61" i="2"/>
  <c r="P61" i="2"/>
  <c r="D61" i="2"/>
  <c r="E59" i="2"/>
  <c r="E57" i="2"/>
  <c r="E54" i="2"/>
  <c r="E52" i="2"/>
  <c r="E82" i="2" l="1"/>
  <c r="E61" i="2"/>
  <c r="D51" i="2"/>
  <c r="E20" i="2"/>
  <c r="E17" i="2"/>
  <c r="E9" i="2"/>
  <c r="Q25" i="1" l="1"/>
  <c r="R25" i="1"/>
  <c r="S25" i="1"/>
  <c r="P25" i="1"/>
  <c r="D25" i="1"/>
  <c r="Q19" i="1"/>
  <c r="R19" i="1"/>
  <c r="S19" i="1"/>
  <c r="P19" i="1"/>
  <c r="Q14" i="1"/>
  <c r="R14" i="1"/>
  <c r="S14" i="1"/>
  <c r="P14" i="1"/>
  <c r="Q11" i="1"/>
  <c r="R11" i="1"/>
  <c r="S11" i="1"/>
  <c r="P11" i="1"/>
  <c r="E24" i="1"/>
  <c r="E23" i="1"/>
  <c r="D19" i="1"/>
  <c r="E15" i="1"/>
  <c r="E19" i="1" s="1"/>
  <c r="E12" i="1"/>
  <c r="E21" i="1" l="1"/>
  <c r="E25" i="1" s="1"/>
  <c r="E46" i="1"/>
  <c r="E116" i="2" l="1"/>
  <c r="E39" i="1" l="1"/>
  <c r="E44" i="1" s="1"/>
  <c r="P36" i="1" l="1"/>
  <c r="E30" i="1"/>
  <c r="E7" i="2" l="1"/>
  <c r="E51" i="2" s="1"/>
  <c r="E107" i="2" s="1"/>
  <c r="P48" i="1" l="1"/>
  <c r="D110" i="2" l="1"/>
  <c r="S110" i="2" l="1"/>
  <c r="R110" i="2"/>
  <c r="Q110" i="2"/>
  <c r="P110" i="2"/>
  <c r="E108" i="2"/>
  <c r="E110" i="2" s="1"/>
  <c r="P51" i="2" l="1"/>
  <c r="E148" i="2" l="1"/>
  <c r="E149" i="2" s="1"/>
  <c r="E150" i="2" s="1"/>
  <c r="D148" i="2"/>
  <c r="D149" i="2" s="1"/>
  <c r="D150" i="2" s="1"/>
  <c r="S131" i="2"/>
  <c r="S140" i="2" s="1"/>
  <c r="S141" i="2" s="1"/>
  <c r="R131" i="2"/>
  <c r="R140" i="2" s="1"/>
  <c r="R141" i="2" s="1"/>
  <c r="Q131" i="2"/>
  <c r="Q140" i="2" s="1"/>
  <c r="Q141" i="2" s="1"/>
  <c r="P131" i="2"/>
  <c r="P140" i="2" s="1"/>
  <c r="P141" i="2" s="1"/>
  <c r="D131" i="2"/>
  <c r="D140" i="2" s="1"/>
  <c r="D141" i="2" s="1"/>
  <c r="E131" i="2"/>
  <c r="E140" i="2" s="1"/>
  <c r="E141" i="2" s="1"/>
  <c r="S127" i="2"/>
  <c r="R127" i="2"/>
  <c r="Q127" i="2"/>
  <c r="P127" i="2"/>
  <c r="D127" i="2"/>
  <c r="E125" i="2"/>
  <c r="E123" i="2"/>
  <c r="E121" i="2"/>
  <c r="S120" i="2"/>
  <c r="R120" i="2"/>
  <c r="Q120" i="2"/>
  <c r="P120" i="2"/>
  <c r="D120" i="2"/>
  <c r="E120" i="2"/>
  <c r="S115" i="2"/>
  <c r="R115" i="2"/>
  <c r="Q115" i="2"/>
  <c r="P115" i="2"/>
  <c r="D115" i="2"/>
  <c r="E111" i="2"/>
  <c r="E115" i="2" s="1"/>
  <c r="S51" i="2"/>
  <c r="R51" i="2"/>
  <c r="Q51" i="2"/>
  <c r="P128" i="2" l="1"/>
  <c r="R128" i="2"/>
  <c r="Q128" i="2"/>
  <c r="S128" i="2"/>
  <c r="D107" i="2"/>
  <c r="D128" i="2" s="1"/>
  <c r="E127" i="2"/>
  <c r="E128" i="2" l="1"/>
  <c r="S48" i="1" l="1"/>
  <c r="R48" i="1"/>
  <c r="Q48" i="1"/>
  <c r="E48" i="1"/>
  <c r="S44" i="1"/>
  <c r="R44" i="1"/>
  <c r="Q44" i="1"/>
  <c r="P44" i="1"/>
  <c r="S38" i="1"/>
  <c r="R38" i="1"/>
  <c r="Q38" i="1"/>
  <c r="P38" i="1"/>
  <c r="E38" i="1"/>
  <c r="D38" i="1"/>
  <c r="S36" i="1"/>
  <c r="R36" i="1"/>
  <c r="Q36" i="1"/>
  <c r="D36" i="1"/>
  <c r="D14" i="1"/>
  <c r="E7" i="1"/>
  <c r="E11" i="1" s="1"/>
  <c r="D29" i="1" l="1"/>
  <c r="D45" i="1" s="1"/>
  <c r="R29" i="1"/>
  <c r="R45" i="1" s="1"/>
  <c r="S29" i="1"/>
  <c r="S45" i="1" s="1"/>
  <c r="P29" i="1"/>
  <c r="P45" i="1" s="1"/>
  <c r="E36" i="1"/>
  <c r="Q29" i="1"/>
  <c r="Q45" i="1" s="1"/>
  <c r="E14" i="1"/>
  <c r="E29" i="1" s="1"/>
  <c r="E45" i="1" l="1"/>
</calcChain>
</file>

<file path=xl/comments1.xml><?xml version="1.0" encoding="utf-8"?>
<comments xmlns="http://schemas.openxmlformats.org/spreadsheetml/2006/main">
  <authors>
    <author>盧鳳儀</author>
  </authors>
  <commentList>
    <comment ref="T85" authorId="0">
      <text>
        <r>
          <rPr>
            <b/>
            <sz val="9"/>
            <color indexed="81"/>
            <rFont val="細明體"/>
            <family val="3"/>
            <charset val="136"/>
          </rPr>
          <t>盧鳳儀</t>
        </r>
        <r>
          <rPr>
            <b/>
            <sz val="9"/>
            <color indexed="81"/>
            <rFont val="Tahoma"/>
            <family val="2"/>
          </rPr>
          <t>:</t>
        </r>
        <r>
          <rPr>
            <sz val="9"/>
            <color indexed="81"/>
            <rFont val="Tahoma"/>
            <family val="2"/>
          </rPr>
          <t xml:space="preserve">
</t>
        </r>
        <r>
          <rPr>
            <sz val="12"/>
            <color indexed="81"/>
            <rFont val="細明體"/>
            <family val="3"/>
            <charset val="136"/>
          </rPr>
          <t>待確認</t>
        </r>
      </text>
    </comment>
    <comment ref="T96" authorId="0">
      <text>
        <r>
          <rPr>
            <b/>
            <sz val="9"/>
            <color indexed="81"/>
            <rFont val="細明體"/>
            <family val="3"/>
            <charset val="136"/>
          </rPr>
          <t>盧鳳儀</t>
        </r>
        <r>
          <rPr>
            <b/>
            <sz val="9"/>
            <color indexed="81"/>
            <rFont val="Tahoma"/>
            <family val="2"/>
          </rPr>
          <t>:</t>
        </r>
        <r>
          <rPr>
            <sz val="9"/>
            <color indexed="81"/>
            <rFont val="Tahoma"/>
            <family val="2"/>
          </rPr>
          <t xml:space="preserve">
</t>
        </r>
        <r>
          <rPr>
            <sz val="14"/>
            <color indexed="81"/>
            <rFont val="細明體"/>
            <family val="3"/>
            <charset val="136"/>
          </rPr>
          <t>待確認</t>
        </r>
      </text>
    </comment>
  </commentList>
</comments>
</file>

<file path=xl/sharedStrings.xml><?xml version="1.0" encoding="utf-8"?>
<sst xmlns="http://schemas.openxmlformats.org/spreadsheetml/2006/main" count="1307" uniqueCount="959">
  <si>
    <t>經濟部</t>
    <phoneticPr fontId="5" type="noConversion"/>
  </si>
  <si>
    <t xml:space="preserve">                                                                                   單位：新臺幣元</t>
    <phoneticPr fontId="5" type="noConversion"/>
  </si>
  <si>
    <t>經費來源</t>
  </si>
  <si>
    <t>工作內容簡述</t>
    <phoneticPr fontId="5" type="noConversion"/>
  </si>
  <si>
    <t>起迄日期</t>
    <phoneticPr fontId="5" type="noConversion"/>
  </si>
  <si>
    <t>地點</t>
    <phoneticPr fontId="5" type="noConversion"/>
  </si>
  <si>
    <t>報告提出日期</t>
  </si>
  <si>
    <t>報告建議採納情形</t>
  </si>
  <si>
    <t>備  註</t>
    <phoneticPr fontId="5" type="noConversion"/>
  </si>
  <si>
    <t>年度別</t>
    <phoneticPr fontId="5" type="noConversion"/>
  </si>
  <si>
    <t>工作計畫</t>
    <phoneticPr fontId="5" type="noConversion"/>
  </si>
  <si>
    <t>用途別科目
(二級)</t>
    <phoneticPr fontId="5" type="noConversion"/>
  </si>
  <si>
    <t>預算
(保留)
金額</t>
    <phoneticPr fontId="5" type="noConversion"/>
  </si>
  <si>
    <t>決算金額
(含保留數)</t>
    <phoneticPr fontId="5" type="noConversion"/>
  </si>
  <si>
    <t>省(自治區、直轄市或特別行政區)</t>
    <phoneticPr fontId="5" type="noConversion"/>
  </si>
  <si>
    <t>城市</t>
    <phoneticPr fontId="5" type="noConversion"/>
  </si>
  <si>
    <t>服務單位(部門)及職稱</t>
    <phoneticPr fontId="5" type="noConversion"/>
  </si>
  <si>
    <t>姓名</t>
    <phoneticPr fontId="5" type="noConversion"/>
  </si>
  <si>
    <t>年</t>
  </si>
  <si>
    <t>月</t>
  </si>
  <si>
    <t>日</t>
  </si>
  <si>
    <t>建議
項數</t>
    <phoneticPr fontId="5" type="noConversion"/>
  </si>
  <si>
    <t>已採行項數</t>
    <phoneticPr fontId="5" type="noConversion"/>
  </si>
  <si>
    <t>未採行項數</t>
    <phoneticPr fontId="5" type="noConversion"/>
  </si>
  <si>
    <t>研議中項數</t>
    <phoneticPr fontId="5" type="noConversion"/>
  </si>
  <si>
    <t>一般行政</t>
    <phoneticPr fontId="5" type="noConversion"/>
  </si>
  <si>
    <t>大陸地區旅費</t>
    <phoneticPr fontId="5" type="noConversion"/>
  </si>
  <si>
    <t>一般行政小計</t>
    <phoneticPr fontId="5" type="noConversion"/>
  </si>
  <si>
    <t>推動商業現代化</t>
    <phoneticPr fontId="4" type="noConversion"/>
  </si>
  <si>
    <t>大陸地區旅費</t>
    <phoneticPr fontId="4" type="noConversion"/>
  </si>
  <si>
    <t>(4)開會</t>
  </si>
  <si>
    <t>推動商業現代化小計</t>
    <phoneticPr fontId="5" type="noConversion"/>
  </si>
  <si>
    <t>推動商業科技發展小計</t>
    <phoneticPr fontId="5" type="noConversion"/>
  </si>
  <si>
    <t>(3)訪問</t>
  </si>
  <si>
    <t>促進投資小計</t>
    <phoneticPr fontId="5" type="noConversion"/>
  </si>
  <si>
    <t>大陸地區旅費</t>
  </si>
  <si>
    <t>科技專案小計</t>
    <phoneticPr fontId="5" type="noConversion"/>
  </si>
  <si>
    <t>經濟部本部合計</t>
    <phoneticPr fontId="5" type="noConversion"/>
  </si>
  <si>
    <t>礦務行政與管理</t>
    <phoneticPr fontId="4" type="noConversion"/>
  </si>
  <si>
    <t>(三)出席兩岸砂石論壇等相關研討會議</t>
    <phoneticPr fontId="4" type="noConversion"/>
  </si>
  <si>
    <t>礦務行政與管理小計</t>
    <phoneticPr fontId="5" type="noConversion"/>
  </si>
  <si>
    <t>貿易調查業務</t>
    <phoneticPr fontId="5" type="noConversion"/>
  </si>
  <si>
    <t>貿易調查業務小計</t>
    <phoneticPr fontId="5" type="noConversion"/>
  </si>
  <si>
    <t>投資審議</t>
    <phoneticPr fontId="4" type="noConversion"/>
  </si>
  <si>
    <t>(一)赴大陸地區投資廠商之實地訪查</t>
    <phoneticPr fontId="4" type="noConversion"/>
  </si>
  <si>
    <t>投資審議小計</t>
    <phoneticPr fontId="5" type="noConversion"/>
  </si>
  <si>
    <t>經濟部彙編合計</t>
    <phoneticPr fontId="5" type="noConversion"/>
  </si>
  <si>
    <t>應付代收款</t>
    <phoneticPr fontId="4" type="noConversion"/>
  </si>
  <si>
    <t>應付代收款合計</t>
    <phoneticPr fontId="5" type="noConversion"/>
  </si>
  <si>
    <t>經濟部</t>
    <phoneticPr fontId="5" type="noConversion"/>
  </si>
  <si>
    <t>出國計畫執行情形報告表</t>
    <phoneticPr fontId="5" type="noConversion"/>
  </si>
  <si>
    <t xml:space="preserve"> 　      　 　　　　　　　　　　　　　　　　　　　　　　　　                      單位：新臺幣元</t>
    <phoneticPr fontId="5" type="noConversion"/>
  </si>
  <si>
    <t>出國
類別</t>
    <phoneticPr fontId="5" type="noConversion"/>
  </si>
  <si>
    <t>出國計畫名稱及內容簡述</t>
    <phoneticPr fontId="5" type="noConversion"/>
  </si>
  <si>
    <t>起迄日期</t>
    <phoneticPr fontId="4" type="noConversion"/>
  </si>
  <si>
    <t>地點</t>
    <phoneticPr fontId="5" type="noConversion"/>
  </si>
  <si>
    <t>出國人員</t>
  </si>
  <si>
    <t>備    註</t>
    <phoneticPr fontId="5" type="noConversion"/>
  </si>
  <si>
    <t>年度別</t>
    <phoneticPr fontId="5" type="noConversion"/>
  </si>
  <si>
    <t>工作計畫</t>
    <phoneticPr fontId="5" type="noConversion"/>
  </si>
  <si>
    <t>用途別科目
(二級)</t>
    <phoneticPr fontId="4" type="noConversion"/>
  </si>
  <si>
    <t>預算(保留)金額</t>
    <phoneticPr fontId="4" type="noConversion"/>
  </si>
  <si>
    <t>決算金額
(含保留數)</t>
  </si>
  <si>
    <t>國家</t>
    <phoneticPr fontId="5" type="noConversion"/>
  </si>
  <si>
    <t>城市</t>
    <phoneticPr fontId="5" type="noConversion"/>
  </si>
  <si>
    <t>服務單位
(部門)及職稱</t>
    <phoneticPr fontId="4" type="noConversion"/>
  </si>
  <si>
    <t>姓名</t>
    <phoneticPr fontId="5" type="noConversion"/>
  </si>
  <si>
    <t>建議
項數</t>
    <phoneticPr fontId="5" type="noConversion"/>
  </si>
  <si>
    <t>已採行項數</t>
    <phoneticPr fontId="5" type="noConversion"/>
  </si>
  <si>
    <t>未採行項數</t>
    <phoneticPr fontId="5" type="noConversion"/>
  </si>
  <si>
    <t>研議中項數</t>
    <phoneticPr fontId="5" type="noConversion"/>
  </si>
  <si>
    <t>一般行政</t>
  </si>
  <si>
    <t>國外旅費</t>
  </si>
  <si>
    <t>一般行政小計</t>
    <phoneticPr fontId="5" type="noConversion"/>
  </si>
  <si>
    <t>國外旅費</t>
    <phoneticPr fontId="5" type="noConversion"/>
  </si>
  <si>
    <t>推動商業科技發展小計</t>
    <phoneticPr fontId="5" type="noConversion"/>
  </si>
  <si>
    <t>國外旅費</t>
    <phoneticPr fontId="5" type="noConversion"/>
  </si>
  <si>
    <t>國際經濟合作小計</t>
    <phoneticPr fontId="5" type="noConversion"/>
  </si>
  <si>
    <t>國外旅費</t>
    <phoneticPr fontId="5" type="noConversion"/>
  </si>
  <si>
    <t>促進投資小計</t>
    <phoneticPr fontId="5" type="noConversion"/>
  </si>
  <si>
    <t>科技專案小計</t>
    <phoneticPr fontId="5" type="noConversion"/>
  </si>
  <si>
    <t>國外旅費</t>
    <phoneticPr fontId="5" type="noConversion"/>
  </si>
  <si>
    <t>經濟部本部合計</t>
    <phoneticPr fontId="5" type="noConversion"/>
  </si>
  <si>
    <t>(一)參加WTO、APEC會員召開之貿易救濟相關會議</t>
    <phoneticPr fontId="4" type="noConversion"/>
  </si>
  <si>
    <t>(6)進修</t>
  </si>
  <si>
    <t>貿易調查業務小計</t>
    <phoneticPr fontId="5" type="noConversion"/>
  </si>
  <si>
    <t>投資審議</t>
    <phoneticPr fontId="4" type="noConversion"/>
  </si>
  <si>
    <t>國外旅費</t>
    <phoneticPr fontId="4" type="noConversion"/>
  </si>
  <si>
    <t>(一)出席國際組織之投資議題研討會議及投資協定談判等會議</t>
    <phoneticPr fontId="4" type="noConversion"/>
  </si>
  <si>
    <t>投資審議小計</t>
    <phoneticPr fontId="5" type="noConversion"/>
  </si>
  <si>
    <t>國外旅費</t>
    <phoneticPr fontId="5" type="noConversion"/>
  </si>
  <si>
    <t>礦務行政與管理</t>
    <phoneticPr fontId="4" type="noConversion"/>
  </si>
  <si>
    <t>(一)世界能源會議</t>
    <phoneticPr fontId="4" type="noConversion"/>
  </si>
  <si>
    <t>(二)礦業會議</t>
    <phoneticPr fontId="4" type="noConversion"/>
  </si>
  <si>
    <t>(三)礦業永續發展會議</t>
    <phoneticPr fontId="4" type="noConversion"/>
  </si>
  <si>
    <t>礦務行政與管理小計</t>
    <phoneticPr fontId="5" type="noConversion"/>
  </si>
  <si>
    <t>經濟部彙編合計</t>
    <phoneticPr fontId="5" type="noConversion"/>
  </si>
  <si>
    <t>一般行政</t>
    <phoneticPr fontId="5" type="noConversion"/>
  </si>
  <si>
    <t>教育訓練費</t>
  </si>
  <si>
    <t>一般行政小計</t>
    <phoneticPr fontId="5" type="noConversion"/>
  </si>
  <si>
    <t>教育訓練費</t>
    <phoneticPr fontId="5" type="noConversion"/>
  </si>
  <si>
    <t>國際經濟合作小計</t>
    <phoneticPr fontId="5" type="noConversion"/>
  </si>
  <si>
    <t>經濟部本部合計</t>
    <phoneticPr fontId="5" type="noConversion"/>
  </si>
  <si>
    <t>經濟部派送駐外經濟商務人員赴國外接受語文訓練實施計畫</t>
    <phoneticPr fontId="5" type="noConversion"/>
  </si>
  <si>
    <t>應付代收款合計</t>
    <phoneticPr fontId="5" type="noConversion"/>
  </si>
  <si>
    <t xml:space="preserve">應付代收款合計
</t>
    <phoneticPr fontId="5" type="noConversion"/>
  </si>
  <si>
    <t>(一)駐外人員赴國外接受語文訓練</t>
    <phoneticPr fontId="4" type="noConversion"/>
  </si>
  <si>
    <t>國營事業管理</t>
    <phoneticPr fontId="5" type="noConversion"/>
  </si>
  <si>
    <t>國營事業管理小計</t>
    <phoneticPr fontId="5" type="noConversion"/>
  </si>
  <si>
    <t>經濟部彙編合計</t>
    <phoneticPr fontId="5" type="noConversion"/>
  </si>
  <si>
    <r>
      <t>經濟部彙編合計</t>
    </r>
    <r>
      <rPr>
        <b/>
        <sz val="11"/>
        <color theme="1"/>
        <rFont val="新細明體"/>
        <family val="1"/>
        <charset val="136"/>
        <scheme val="minor"/>
      </rPr>
      <t>(註)</t>
    </r>
    <phoneticPr fontId="5" type="noConversion"/>
  </si>
  <si>
    <t>(1)考察</t>
  </si>
  <si>
    <t>北京市</t>
    <phoneticPr fontId="4" type="noConversion"/>
  </si>
  <si>
    <t>(4)開會</t>
    <phoneticPr fontId="5" type="noConversion"/>
  </si>
  <si>
    <t>(2)視察</t>
    <phoneticPr fontId="5" type="noConversion"/>
  </si>
  <si>
    <t>瑞士</t>
  </si>
  <si>
    <t>日內瓦</t>
  </si>
  <si>
    <t>日本</t>
  </si>
  <si>
    <t>東京</t>
  </si>
  <si>
    <t>河內</t>
  </si>
  <si>
    <t>菲律賓</t>
  </si>
  <si>
    <t>馬尼拉</t>
  </si>
  <si>
    <t>美國</t>
  </si>
  <si>
    <t>臺灣</t>
    <phoneticPr fontId="5" type="noConversion"/>
  </si>
  <si>
    <t>新竹</t>
    <phoneticPr fontId="5" type="noConversion"/>
  </si>
  <si>
    <t>訪查大陸台商</t>
    <phoneticPr fontId="4" type="noConversion"/>
  </si>
  <si>
    <t>德國</t>
  </si>
  <si>
    <t>華盛頓</t>
  </si>
  <si>
    <t>吉隆坡</t>
    <phoneticPr fontId="4" type="noConversion"/>
  </si>
  <si>
    <t>國營會副主任委員</t>
    <phoneticPr fontId="4" type="noConversion"/>
  </si>
  <si>
    <t>參加WTO、APEC會員召開之貿易救濟相關會議</t>
  </si>
  <si>
    <t>礦務局副局長</t>
  </si>
  <si>
    <t>05</t>
  </si>
  <si>
    <t>貿易調查業務</t>
    <phoneticPr fontId="5" type="noConversion"/>
  </si>
  <si>
    <t>(8)實習</t>
  </si>
  <si>
    <t>(一)科發基金-參與國際科技活動計畫</t>
    <phoneticPr fontId="4" type="noConversion"/>
  </si>
  <si>
    <t>赴大陸地區計畫執行情形報告表</t>
    <phoneticPr fontId="5" type="noConversion"/>
  </si>
  <si>
    <t>赴大陸地區人員</t>
    <phoneticPr fontId="5" type="noConversion"/>
  </si>
  <si>
    <t>山東省</t>
    <phoneticPr fontId="4" type="noConversion"/>
  </si>
  <si>
    <t>青島市</t>
    <phoneticPr fontId="4" type="noConversion"/>
  </si>
  <si>
    <t>研發會專員</t>
    <phoneticPr fontId="4" type="noConversion"/>
  </si>
  <si>
    <t>研發會技士</t>
    <phoneticPr fontId="4" type="noConversion"/>
  </si>
  <si>
    <t>107.08.24-107.08.27</t>
    <phoneticPr fontId="5" type="noConversion"/>
  </si>
  <si>
    <t>廣東省</t>
    <phoneticPr fontId="5" type="noConversion"/>
  </si>
  <si>
    <t>廣州</t>
    <phoneticPr fontId="5" type="noConversion"/>
  </si>
  <si>
    <t>商業司專門委員、科長</t>
    <phoneticPr fontId="5" type="noConversion"/>
  </si>
  <si>
    <t>推動商業科技發展</t>
    <phoneticPr fontId="5" type="noConversion"/>
  </si>
  <si>
    <t>大陸地區旅費</t>
    <phoneticPr fontId="5" type="noConversion"/>
  </si>
  <si>
    <t>(一)參與物流或智慧商業服務業者與大陸地區相關業者進行產業交流會議</t>
    <phoneticPr fontId="5" type="noConversion"/>
  </si>
  <si>
    <t>(1)考察</t>
    <phoneticPr fontId="4" type="noConversion"/>
  </si>
  <si>
    <t>107.11.04-107.11.09</t>
    <phoneticPr fontId="4" type="noConversion"/>
  </si>
  <si>
    <t>杭州市</t>
    <phoneticPr fontId="5" type="noConversion"/>
  </si>
  <si>
    <t>推動商業科技發展</t>
    <phoneticPr fontId="5" type="noConversion"/>
  </si>
  <si>
    <t>大陸地區旅費</t>
    <phoneticPr fontId="5" type="noConversion"/>
  </si>
  <si>
    <t>(二)參與電子商務相關會議或活動</t>
    <phoneticPr fontId="5" type="noConversion"/>
  </si>
  <si>
    <t>(三)參與兩岸商業服務業發展合作會議</t>
    <phoneticPr fontId="5" type="noConversion"/>
  </si>
  <si>
    <t>促進投資</t>
  </si>
  <si>
    <t>(一)協助臺商投資權益保障相關會議</t>
    <phoneticPr fontId="5" type="noConversion"/>
  </si>
  <si>
    <t>(二)大陸地區臺商服務</t>
    <phoneticPr fontId="5" type="noConversion"/>
  </si>
  <si>
    <t>107.6.25-
107.6.29</t>
    <phoneticPr fontId="5" type="noConversion"/>
  </si>
  <si>
    <t>107.10.8-
107.10.12</t>
    <phoneticPr fontId="5" type="noConversion"/>
  </si>
  <si>
    <t>廣東省</t>
    <phoneticPr fontId="5" type="noConversion"/>
  </si>
  <si>
    <t>107.11.26-
107.11.30</t>
    <phoneticPr fontId="5" type="noConversion"/>
  </si>
  <si>
    <t>湖北省</t>
    <phoneticPr fontId="5" type="noConversion"/>
  </si>
  <si>
    <t>(3)訪問</t>
    <phoneticPr fontId="4" type="noConversion"/>
  </si>
  <si>
    <t>中華民國107年度</t>
    <phoneticPr fontId="5" type="noConversion"/>
  </si>
  <si>
    <t>中華民國107年度</t>
    <phoneticPr fontId="4" type="noConversion"/>
  </si>
  <si>
    <t>107.04.11-107.04.27</t>
    <phoneticPr fontId="4" type="noConversion"/>
  </si>
  <si>
    <t>美國</t>
    <phoneticPr fontId="4" type="noConversion"/>
  </si>
  <si>
    <t>總務司專門委員</t>
    <phoneticPr fontId="4" type="noConversion"/>
  </si>
  <si>
    <t>報告由主辦單位統一辦理。</t>
  </si>
  <si>
    <t>(二)參與WTO及相關之多邊及複邊經貿談判及研討會</t>
    <phoneticPr fontId="5" type="noConversion"/>
  </si>
  <si>
    <t>(5)談判</t>
    <phoneticPr fontId="5" type="noConversion"/>
  </si>
  <si>
    <t>107.05.04-107.05.11</t>
    <phoneticPr fontId="5" type="noConversion"/>
  </si>
  <si>
    <t>瑞士</t>
    <phoneticPr fontId="5" type="noConversion"/>
  </si>
  <si>
    <t>日內瓦</t>
    <phoneticPr fontId="5" type="noConversion"/>
  </si>
  <si>
    <t>(5)談判</t>
    <phoneticPr fontId="5" type="noConversion"/>
  </si>
  <si>
    <t>107.05.13-107.05.19</t>
    <phoneticPr fontId="5" type="noConversion"/>
  </si>
  <si>
    <t>(4)開會</t>
    <phoneticPr fontId="5" type="noConversion"/>
  </si>
  <si>
    <t>107.06.02-107.06.08</t>
    <phoneticPr fontId="5" type="noConversion"/>
  </si>
  <si>
    <t>(6)進修</t>
    <phoneticPr fontId="5" type="noConversion"/>
  </si>
  <si>
    <t>107.06.24-107.06.29</t>
    <phoneticPr fontId="5" type="noConversion"/>
  </si>
  <si>
    <t>菲律賓</t>
    <phoneticPr fontId="5" type="noConversion"/>
  </si>
  <si>
    <t>馬尼拉</t>
    <phoneticPr fontId="5" type="noConversion"/>
  </si>
  <si>
    <t>經貿談判辦公室談判代表</t>
    <phoneticPr fontId="5" type="noConversion"/>
  </si>
  <si>
    <t>107.09.12-107.09.14</t>
    <phoneticPr fontId="5" type="noConversion"/>
  </si>
  <si>
    <t>107.10.22-107.12.14</t>
    <phoneticPr fontId="5" type="noConversion"/>
  </si>
  <si>
    <t>泰國</t>
    <phoneticPr fontId="5" type="noConversion"/>
  </si>
  <si>
    <t>曼谷</t>
    <phoneticPr fontId="5" type="noConversion"/>
  </si>
  <si>
    <t>(4)開會</t>
    <phoneticPr fontId="5" type="noConversion"/>
  </si>
  <si>
    <t>出席2018APEC年會</t>
    <phoneticPr fontId="5" type="noConversion"/>
  </si>
  <si>
    <t>107.11.13-107.11.19</t>
    <phoneticPr fontId="5" type="noConversion"/>
  </si>
  <si>
    <t>巴布亞紐幾內亞</t>
    <phoneticPr fontId="5" type="noConversion"/>
  </si>
  <si>
    <t>莫士比港</t>
    <phoneticPr fontId="5" type="noConversion"/>
  </si>
  <si>
    <t>赴印度進行台印度BIA諮商</t>
    <phoneticPr fontId="5" type="noConversion"/>
  </si>
  <si>
    <t>107.01.09-107.01.12</t>
    <phoneticPr fontId="5" type="noConversion"/>
  </si>
  <si>
    <t>印度</t>
    <phoneticPr fontId="5" type="noConversion"/>
  </si>
  <si>
    <t>107.12.03-107.12.05</t>
    <phoneticPr fontId="5" type="noConversion"/>
  </si>
  <si>
    <t>印尼</t>
    <phoneticPr fontId="5" type="noConversion"/>
  </si>
  <si>
    <t>雅加達</t>
    <phoneticPr fontId="5" type="noConversion"/>
  </si>
  <si>
    <t>06</t>
    <phoneticPr fontId="5" type="noConversion"/>
  </si>
  <si>
    <t>越南</t>
    <phoneticPr fontId="5" type="noConversion"/>
  </si>
  <si>
    <t>赴日本洽談台日第三國合作</t>
    <phoneticPr fontId="5" type="noConversion"/>
  </si>
  <si>
    <t>日本</t>
    <phoneticPr fontId="5" type="noConversion"/>
  </si>
  <si>
    <t>東京</t>
    <phoneticPr fontId="5" type="noConversion"/>
  </si>
  <si>
    <t>經貿談判辦公室助理談判代表</t>
    <phoneticPr fontId="5" type="noConversion"/>
  </si>
  <si>
    <t>107</t>
    <phoneticPr fontId="5" type="noConversion"/>
  </si>
  <si>
    <t>美國</t>
    <phoneticPr fontId="5" type="noConversion"/>
  </si>
  <si>
    <t>華府</t>
    <phoneticPr fontId="5" type="noConversion"/>
  </si>
  <si>
    <t>峇里島</t>
    <phoneticPr fontId="5" type="noConversion"/>
  </si>
  <si>
    <t>赴東京拜會日本專家及官員</t>
    <phoneticPr fontId="5" type="noConversion"/>
  </si>
  <si>
    <t>(1)考察</t>
    <phoneticPr fontId="5" type="noConversion"/>
  </si>
  <si>
    <t>赴越南考察公共工程</t>
    <phoneticPr fontId="5" type="noConversion"/>
  </si>
  <si>
    <t>政府採購協定</t>
    <phoneticPr fontId="5" type="noConversion"/>
  </si>
  <si>
    <t>107.12.03-107.12.08</t>
    <phoneticPr fontId="5" type="noConversion"/>
  </si>
  <si>
    <t>越南</t>
    <phoneticPr fontId="5" type="noConversion"/>
  </si>
  <si>
    <t>河內</t>
    <phoneticPr fontId="5" type="noConversion"/>
  </si>
  <si>
    <t>107.11.11-107.11.16</t>
    <phoneticPr fontId="5" type="noConversion"/>
  </si>
  <si>
    <t>(1)考察</t>
    <phoneticPr fontId="5" type="noConversion"/>
  </si>
  <si>
    <t>107.11.13-107.11.19</t>
    <phoneticPr fontId="5" type="noConversion"/>
  </si>
  <si>
    <t>11</t>
    <phoneticPr fontId="5" type="noConversion"/>
  </si>
  <si>
    <t>20</t>
    <phoneticPr fontId="5" type="noConversion"/>
  </si>
  <si>
    <t>107.12.25-107.12.28</t>
    <phoneticPr fontId="5" type="noConversion"/>
  </si>
  <si>
    <t>107.12.20-107.12.27</t>
    <phoneticPr fontId="5" type="noConversion"/>
  </si>
  <si>
    <t>印度</t>
    <phoneticPr fontId="5" type="noConversion"/>
  </si>
  <si>
    <t>德里</t>
    <phoneticPr fontId="5" type="noConversion"/>
  </si>
  <si>
    <t>報告由主辦單位統一辦理。</t>
    <phoneticPr fontId="5" type="noConversion"/>
  </si>
  <si>
    <t>(三)推動及參與洽簽經濟合作協定談判與相關研討會</t>
    <phoneticPr fontId="5" type="noConversion"/>
  </si>
  <si>
    <t>(四)推動及參與雙邊經貿事務之相關談判與研討會</t>
    <phoneticPr fontId="5" type="noConversion"/>
  </si>
  <si>
    <t>(五)推動相關政策辦理出訪與貿易夥伴國高層會談所需旅費</t>
    <phoneticPr fontId="5" type="noConversion"/>
  </si>
  <si>
    <t>(六)國際經濟事務研究班外國官員來臺機票款</t>
    <phoneticPr fontId="4" type="noConversion"/>
  </si>
  <si>
    <t>107.07.30-107.09.07</t>
    <phoneticPr fontId="4" type="noConversion"/>
  </si>
  <si>
    <t>(一)參加電子商務相關國際會議及活動</t>
    <phoneticPr fontId="5" type="noConversion"/>
  </si>
  <si>
    <t>107.12.02-107.12.05</t>
    <phoneticPr fontId="4" type="noConversion"/>
  </si>
  <si>
    <t>泰國</t>
    <phoneticPr fontId="4" type="noConversion"/>
  </si>
  <si>
    <t>普吉</t>
    <phoneticPr fontId="5" type="noConversion"/>
  </si>
  <si>
    <t>商業司專員</t>
    <phoneticPr fontId="4" type="noConversion"/>
  </si>
  <si>
    <t>國外旅費</t>
    <phoneticPr fontId="5" type="noConversion"/>
  </si>
  <si>
    <t>(二)參加餐飲觀光、新興科技相關國際展覽會議</t>
    <phoneticPr fontId="5" type="noConversion"/>
  </si>
  <si>
    <t>(1)考察</t>
    <phoneticPr fontId="4" type="noConversion"/>
  </si>
  <si>
    <t>107.08.14-107.08.18</t>
    <phoneticPr fontId="4" type="noConversion"/>
  </si>
  <si>
    <t>馬來西亞</t>
    <phoneticPr fontId="5" type="noConversion"/>
  </si>
  <si>
    <t>(1)考察</t>
    <phoneticPr fontId="4" type="noConversion"/>
  </si>
  <si>
    <t>107.09.19-107.09.23</t>
    <phoneticPr fontId="4" type="noConversion"/>
  </si>
  <si>
    <t>日本</t>
    <phoneticPr fontId="5" type="noConversion"/>
  </si>
  <si>
    <t>東京</t>
    <phoneticPr fontId="5" type="noConversion"/>
  </si>
  <si>
    <t>(三)參加智慧商業或物流產業之創新服務相關會議或活動</t>
    <phoneticPr fontId="5" type="noConversion"/>
  </si>
  <si>
    <t>107.11.19-107.11.24</t>
    <phoneticPr fontId="4" type="noConversion"/>
  </si>
  <si>
    <t>日本</t>
    <phoneticPr fontId="5" type="noConversion"/>
  </si>
  <si>
    <t>東京</t>
    <phoneticPr fontId="5" type="noConversion"/>
  </si>
  <si>
    <t>(四)參加商業大展及相關論壇、創新政策及法規相關研討會</t>
    <phoneticPr fontId="5" type="noConversion"/>
  </si>
  <si>
    <t>107.8.27-107.8.31</t>
    <phoneticPr fontId="4" type="noConversion"/>
  </si>
  <si>
    <t>日本</t>
    <phoneticPr fontId="5" type="noConversion"/>
  </si>
  <si>
    <t>象牙海岸</t>
  </si>
  <si>
    <t>國際經濟合作</t>
    <phoneticPr fontId="5" type="noConversion"/>
  </si>
  <si>
    <t>(一)出席部次長級雙邊經濟合作會議</t>
    <phoneticPr fontId="5" type="noConversion"/>
  </si>
  <si>
    <t>107.06.15-107.06.24</t>
    <phoneticPr fontId="5" type="noConversion"/>
  </si>
  <si>
    <t>捷克、波蘭</t>
    <phoneticPr fontId="5" type="noConversion"/>
  </si>
  <si>
    <t>布拉格、華沙</t>
    <phoneticPr fontId="5" type="noConversion"/>
  </si>
  <si>
    <t>107.07.14-107.07.22</t>
    <phoneticPr fontId="5" type="noConversion"/>
  </si>
  <si>
    <t>107.12.07-107.12.12</t>
    <phoneticPr fontId="5" type="noConversion"/>
  </si>
  <si>
    <t>南非</t>
    <phoneticPr fontId="5" type="noConversion"/>
  </si>
  <si>
    <t>約翰尼斯堡</t>
    <phoneticPr fontId="5" type="noConversion"/>
  </si>
  <si>
    <t>107.11.30-107.12.06</t>
    <phoneticPr fontId="5" type="noConversion"/>
  </si>
  <si>
    <t>阿比尚</t>
    <phoneticPr fontId="5" type="noConversion"/>
  </si>
  <si>
    <t>107.11.11-107.11.18</t>
    <phoneticPr fontId="5" type="noConversion"/>
  </si>
  <si>
    <t>國際合作處組員</t>
    <phoneticPr fontId="5" type="noConversion"/>
  </si>
  <si>
    <t>經濟組長返國參加第24屆臺菲(菲律賓)部長級經濟合作會議</t>
    <phoneticPr fontId="5" type="noConversion"/>
  </si>
  <si>
    <t>107.11.26-107.11.29</t>
    <phoneticPr fontId="5" type="noConversion"/>
  </si>
  <si>
    <t>臺灣</t>
    <phoneticPr fontId="5" type="noConversion"/>
  </si>
  <si>
    <t>臺北</t>
    <phoneticPr fontId="5" type="noConversion"/>
  </si>
  <si>
    <t>駐菲律賓經濟組組長</t>
    <phoneticPr fontId="5" type="noConversion"/>
  </si>
  <si>
    <t>(六)技術合作類</t>
    <phoneticPr fontId="5" type="noConversion"/>
  </si>
  <si>
    <t>1.邀請日本專家來臺共6項6人</t>
    <phoneticPr fontId="5" type="noConversion"/>
  </si>
  <si>
    <t>InnoVEX新創特展Pitch競賽</t>
    <phoneticPr fontId="5" type="noConversion"/>
  </si>
  <si>
    <t>107.06.06-107.06.09</t>
    <phoneticPr fontId="5" type="noConversion"/>
  </si>
  <si>
    <t>臺北</t>
    <phoneticPr fontId="5" type="noConversion"/>
  </si>
  <si>
    <t>區塊鏈在著作權及集體管理團體之應用</t>
    <phoneticPr fontId="5" type="noConversion"/>
  </si>
  <si>
    <t>107.07.31-107.08.03</t>
    <phoneticPr fontId="5" type="noConversion"/>
  </si>
  <si>
    <t>Branche國際智慧財產權法律事務所(Branche International IP Law Firm)負責人</t>
    <phoneticPr fontId="5" type="noConversion"/>
  </si>
  <si>
    <t>家庭用儲能系統標準檢測驗證技術</t>
    <phoneticPr fontId="5" type="noConversion"/>
  </si>
  <si>
    <t>107.08.14-107.08.17</t>
    <phoneticPr fontId="5" type="noConversion"/>
  </si>
  <si>
    <t>日本一般財團法人電器安全環境研究所(
JET)商務推動部部長</t>
    <phoneticPr fontId="5" type="noConversion"/>
  </si>
  <si>
    <t>低碳城市2.1</t>
    <phoneticPr fontId="5" type="noConversion"/>
  </si>
  <si>
    <t>107.07.30-107.08.02</t>
    <phoneticPr fontId="5" type="noConversion"/>
  </si>
  <si>
    <t>日本再生能源機構氣候變遷組專案經理</t>
    <phoneticPr fontId="5" type="noConversion"/>
  </si>
  <si>
    <t>2.辦理產業技術種子師資培訓計畫，培訓技術人員</t>
    <phoneticPr fontId="5" type="noConversion"/>
  </si>
  <si>
    <t>107.09.03-107.11.02</t>
    <phoneticPr fontId="5" type="noConversion"/>
  </si>
  <si>
    <t>臺中</t>
    <phoneticPr fontId="5" type="noConversion"/>
  </si>
  <si>
    <t>1.越南Researcher at I.P.S.I.、
2.菲律賓CSR Executive - Suntex Pte. Ltd.、
3.波蘭PhD 3rd year、
4.捷克Czech Technical University in Prague - 1st year PhD student、
5.捷克Czech Technical University in Prague - 1st year PhD student、
6.捷克Czech Technical University in Prague - 4th year PhD student、
7.捷克Czech Technical University in Prague - 1th year PhD student、
8.馬來西亞Manpower Dept/ADTEC Kulim、
9.印尼Polytechnic STMI Jakarta、
10.斯洛伐克3rd year PhD student、
11.匈牙利High School teacher、
12.捷克Ph.D. student、
13.捷克5th year of Ph.D.</t>
    <phoneticPr fontId="5" type="noConversion"/>
  </si>
  <si>
    <t>3.派遣專家赴友邦國家技術指導</t>
    <phoneticPr fontId="5" type="noConversion"/>
  </si>
  <si>
    <t>出席第15屆菲律賓半導體電子展及臺商總會專題演講</t>
    <phoneticPr fontId="5" type="noConversion"/>
  </si>
  <si>
    <t>107.06.12-107.06.15</t>
    <phoneticPr fontId="5" type="noConversion"/>
  </si>
  <si>
    <t>菲律賓</t>
    <phoneticPr fontId="5" type="noConversion"/>
  </si>
  <si>
    <t>馬尼拉</t>
    <phoneticPr fontId="5" type="noConversion"/>
  </si>
  <si>
    <t>中山大學教授</t>
    <phoneticPr fontId="5" type="noConversion"/>
  </si>
  <si>
    <t>2018年經濟部日本招商及攬才機動團</t>
    <phoneticPr fontId="5" type="noConversion"/>
  </si>
  <si>
    <t>107.12.10-
107.12.15</t>
    <phoneticPr fontId="5" type="noConversion"/>
  </si>
  <si>
    <t>(一)籌組赴美、日、歐招商團</t>
    <phoneticPr fontId="5" type="noConversion"/>
  </si>
  <si>
    <t>107.7.29-
107.8.6</t>
    <phoneticPr fontId="5" type="noConversion"/>
  </si>
  <si>
    <t>2018年經濟部日本招商團</t>
    <phoneticPr fontId="5" type="noConversion"/>
  </si>
  <si>
    <t>107.9.18-
107.9.21</t>
    <phoneticPr fontId="5" type="noConversion"/>
  </si>
  <si>
    <t>(二)出席雙邊部次長級會議、雙邊投資諮商及洽簽投資協定等會議</t>
    <phoneticPr fontId="5" type="noConversion"/>
  </si>
  <si>
    <t>107.3.26-
107.3.28</t>
    <phoneticPr fontId="5" type="noConversion"/>
  </si>
  <si>
    <t>107.4.23-
107.4.24</t>
    <phoneticPr fontId="5" type="noConversion"/>
  </si>
  <si>
    <t>吉隆坡</t>
    <phoneticPr fontId="5" type="noConversion"/>
  </si>
  <si>
    <t>107.6.24-
107.7.1</t>
    <phoneticPr fontId="5" type="noConversion"/>
  </si>
  <si>
    <t>107.10.27-
107.11.3</t>
    <phoneticPr fontId="5" type="noConversion"/>
  </si>
  <si>
    <t>(三)籌組投資合作促進團</t>
    <phoneticPr fontId="5" type="noConversion"/>
  </si>
  <si>
    <t>2018臺灣東協馬星招商團</t>
    <phoneticPr fontId="5" type="noConversion"/>
  </si>
  <si>
    <t>107.7.2-
107.7.7</t>
    <phoneticPr fontId="5" type="noConversion"/>
  </si>
  <si>
    <t>107.8.25-
107.8.31</t>
    <phoneticPr fontId="5" type="noConversion"/>
  </si>
  <si>
    <t>(四)籌組海外臺商產業合作促進團及回臺投資機動訪查團</t>
    <phoneticPr fontId="5" type="noConversion"/>
  </si>
  <si>
    <t>2018年越南投資考察團</t>
    <phoneticPr fontId="5" type="noConversion"/>
  </si>
  <si>
    <t>107.12.3-
107.12.8</t>
    <phoneticPr fontId="5" type="noConversion"/>
  </si>
  <si>
    <t>(六)參加投資相關國際經貿組織會議</t>
    <phoneticPr fontId="5" type="noConversion"/>
  </si>
  <si>
    <t>(五)籌組延攬海外科技人才攬才團</t>
    <phoneticPr fontId="5" type="noConversion"/>
  </si>
  <si>
    <t>延攬海外科技人才</t>
    <phoneticPr fontId="5" type="noConversion"/>
  </si>
  <si>
    <t>延攬海外科技人才小計</t>
    <phoneticPr fontId="5" type="noConversion"/>
  </si>
  <si>
    <r>
      <t>(</t>
    </r>
    <r>
      <rPr>
        <sz val="12"/>
        <rFont val="新細明體"/>
        <family val="1"/>
        <charset val="136"/>
      </rPr>
      <t>三</t>
    </r>
    <r>
      <rPr>
        <sz val="12"/>
        <rFont val="Times New Roman"/>
        <family val="1"/>
      </rPr>
      <t>)</t>
    </r>
    <r>
      <rPr>
        <sz val="12"/>
        <rFont val="新細明體"/>
        <family val="1"/>
        <charset val="136"/>
      </rPr>
      <t>赴中東、美洲、歐洲、非洲、亞太地區等國家訪問並商洽拓展經貿合作關係</t>
    </r>
    <phoneticPr fontId="5" type="noConversion"/>
  </si>
  <si>
    <r>
      <t>(</t>
    </r>
    <r>
      <rPr>
        <sz val="12"/>
        <rFont val="新細明體"/>
        <family val="1"/>
        <charset val="136"/>
      </rPr>
      <t>五</t>
    </r>
    <r>
      <rPr>
        <sz val="12"/>
        <rFont val="Times New Roman"/>
        <family val="1"/>
      </rPr>
      <t>)</t>
    </r>
    <r>
      <rPr>
        <sz val="12"/>
        <rFont val="新細明體"/>
        <family val="1"/>
        <charset val="136"/>
      </rPr>
      <t>駐外商務主管返國參加雙邊經技合作會議</t>
    </r>
    <phoneticPr fontId="5" type="noConversion"/>
  </si>
  <si>
    <t>科技專案</t>
  </si>
  <si>
    <t>(一)出席政府雙邊/多邊創新研發合作會議</t>
    <phoneticPr fontId="4" type="noConversion"/>
  </si>
  <si>
    <t>(二)拓展物聯網(IoT)技術合作暨參訪</t>
    <phoneticPr fontId="4" type="noConversion"/>
  </si>
  <si>
    <t>107/7/25-107/7/28</t>
    <phoneticPr fontId="5" type="noConversion"/>
  </si>
  <si>
    <t>甘肅省</t>
  </si>
  <si>
    <t>蘭州市</t>
  </si>
  <si>
    <t>107.09.03-108.05.31</t>
    <phoneticPr fontId="4" type="noConversion"/>
  </si>
  <si>
    <t>法國</t>
    <phoneticPr fontId="4" type="noConversion"/>
  </si>
  <si>
    <t>巴黎</t>
    <phoneticPr fontId="4" type="noConversion"/>
  </si>
  <si>
    <t>國合處組員</t>
    <phoneticPr fontId="4" type="noConversion"/>
  </si>
  <si>
    <t>107.08.30-108.07.31</t>
    <phoneticPr fontId="4" type="noConversion"/>
  </si>
  <si>
    <t>德國</t>
    <phoneticPr fontId="4" type="noConversion"/>
  </si>
  <si>
    <t xml:space="preserve">法蘭克褔
</t>
    <phoneticPr fontId="5" type="noConversion"/>
  </si>
  <si>
    <t>標檢局科員</t>
    <phoneticPr fontId="4" type="noConversion"/>
  </si>
  <si>
    <t>106.08.21-107.05.11</t>
    <phoneticPr fontId="4" type="noConversion"/>
  </si>
  <si>
    <t>106.09.25-107.06.15</t>
    <phoneticPr fontId="4" type="noConversion"/>
  </si>
  <si>
    <t>西班牙</t>
    <phoneticPr fontId="4" type="noConversion"/>
  </si>
  <si>
    <t>馬德里</t>
    <phoneticPr fontId="4" type="noConversion"/>
  </si>
  <si>
    <t>貿易局科員</t>
    <phoneticPr fontId="4" type="noConversion"/>
  </si>
  <si>
    <t>106.09.09-107.08.05</t>
    <phoneticPr fontId="4" type="noConversion"/>
  </si>
  <si>
    <t>日本</t>
    <phoneticPr fontId="4" type="noConversion"/>
  </si>
  <si>
    <t>東京</t>
    <phoneticPr fontId="4" type="noConversion"/>
  </si>
  <si>
    <t>106.08.03-107.07.05</t>
    <phoneticPr fontId="4" type="noConversion"/>
  </si>
  <si>
    <t>巴西</t>
    <phoneticPr fontId="4" type="noConversion"/>
  </si>
  <si>
    <t>聖保羅</t>
    <phoneticPr fontId="4" type="noConversion"/>
  </si>
  <si>
    <t>106.09.01-107.08.31</t>
    <phoneticPr fontId="4" type="noConversion"/>
  </si>
  <si>
    <t>印尼</t>
    <phoneticPr fontId="4" type="noConversion"/>
  </si>
  <si>
    <t>雅加達</t>
    <phoneticPr fontId="5" type="noConversion"/>
  </si>
  <si>
    <t>106.08.29-107.06.17</t>
    <phoneticPr fontId="4" type="noConversion"/>
  </si>
  <si>
    <t>越南</t>
    <phoneticPr fontId="4" type="noConversion"/>
  </si>
  <si>
    <t>河內</t>
    <phoneticPr fontId="4" type="noConversion"/>
  </si>
  <si>
    <t>國合處科員</t>
    <phoneticPr fontId="4" type="noConversion"/>
  </si>
  <si>
    <t>教育訓練費</t>
    <phoneticPr fontId="5" type="noConversion"/>
  </si>
  <si>
    <t>國際經濟合作</t>
    <phoneticPr fontId="5" type="noConversion"/>
  </si>
  <si>
    <t>台日技術合作計畫安排費</t>
    <phoneticPr fontId="5" type="noConversion"/>
  </si>
  <si>
    <t>107.07.01-107.12.31</t>
    <phoneticPr fontId="5" type="noConversion"/>
  </si>
  <si>
    <t>日本</t>
    <phoneticPr fontId="5" type="noConversion"/>
  </si>
  <si>
    <t>東京</t>
    <phoneticPr fontId="5" type="noConversion"/>
  </si>
  <si>
    <t>107.08.26-107.09.01</t>
    <phoneticPr fontId="5" type="noConversion"/>
  </si>
  <si>
    <t>大阪、京都</t>
    <phoneticPr fontId="5" type="noConversion"/>
  </si>
  <si>
    <t>台日產業科技合作與創新連結研修團</t>
  </si>
  <si>
    <t>107.07.29-107.08.04</t>
    <phoneticPr fontId="5" type="noConversion"/>
  </si>
  <si>
    <t>東京、福島</t>
    <phoneticPr fontId="5" type="noConversion"/>
  </si>
  <si>
    <t>107.07.08-107.07.14</t>
    <phoneticPr fontId="5" type="noConversion"/>
  </si>
  <si>
    <t>東京、神奈川</t>
    <phoneticPr fontId="5" type="noConversion"/>
  </si>
  <si>
    <t>107.11.18-107.11.24</t>
    <phoneticPr fontId="5" type="noConversion"/>
  </si>
  <si>
    <t>國外旅費</t>
    <phoneticPr fontId="5" type="noConversion"/>
  </si>
  <si>
    <t>(1)考察</t>
    <phoneticPr fontId="4" type="noConversion"/>
  </si>
  <si>
    <t>107.03.12-107.03.17</t>
    <phoneticPr fontId="4" type="noConversion"/>
  </si>
  <si>
    <t>馬來西亞、新加坡</t>
    <phoneticPr fontId="4" type="noConversion"/>
  </si>
  <si>
    <t>吉隆坡、新加坡</t>
    <phoneticPr fontId="4" type="noConversion"/>
  </si>
  <si>
    <t>商業司副司長、專員</t>
    <phoneticPr fontId="4" type="noConversion"/>
  </si>
  <si>
    <t>107.03.12-107.03.17</t>
  </si>
  <si>
    <t>107.05.27-107.05.31</t>
    <phoneticPr fontId="5" type="noConversion"/>
  </si>
  <si>
    <t>日本</t>
    <phoneticPr fontId="4" type="noConversion"/>
  </si>
  <si>
    <t>東京</t>
    <phoneticPr fontId="4" type="noConversion"/>
  </si>
  <si>
    <t>商業司專員</t>
    <phoneticPr fontId="4" type="noConversion"/>
  </si>
  <si>
    <t>107.07.03-107.07.06</t>
    <phoneticPr fontId="5" type="noConversion"/>
  </si>
  <si>
    <t>印尼</t>
    <phoneticPr fontId="4" type="noConversion"/>
  </si>
  <si>
    <t>雅加達</t>
    <phoneticPr fontId="4" type="noConversion"/>
  </si>
  <si>
    <t>巴布亞紐幾內亞</t>
    <phoneticPr fontId="4" type="noConversion"/>
  </si>
  <si>
    <t>莫士比港</t>
    <phoneticPr fontId="4" type="noConversion"/>
  </si>
  <si>
    <t>107.09.16-107.09.21</t>
    <phoneticPr fontId="5" type="noConversion"/>
  </si>
  <si>
    <t>泰國</t>
    <phoneticPr fontId="4" type="noConversion"/>
  </si>
  <si>
    <t>曼谷</t>
    <phoneticPr fontId="4" type="noConversion"/>
  </si>
  <si>
    <t>應付代收款</t>
    <phoneticPr fontId="5" type="noConversion"/>
  </si>
  <si>
    <t>(一)科發基金-建構跨境互聯平台暨共倉共配網絡示範應用計畫</t>
    <phoneticPr fontId="5" type="noConversion"/>
  </si>
  <si>
    <t>應日本台灣交流協會「有力者訪日計畫」邀請率團考察日本智慧系統場域</t>
  </si>
  <si>
    <t>東京、
名古屋</t>
  </si>
  <si>
    <t>ISPO 2018參訪參觀團</t>
  </si>
  <si>
    <t>慕尼黑</t>
  </si>
  <si>
    <t>龔次長率團赴美國舊金山考察</t>
  </si>
  <si>
    <t>舊金山</t>
  </si>
  <si>
    <t>出席全球創業大會</t>
  </si>
  <si>
    <t>土耳其</t>
  </si>
  <si>
    <t>伊斯坦堡</t>
  </si>
  <si>
    <t>中企處副處長</t>
  </si>
  <si>
    <t>2018年TAICS日本標準暨產業合作訪問團</t>
  </si>
  <si>
    <t>參訪美國西雅圖微軟總部</t>
  </si>
  <si>
    <t>西雅圖</t>
  </si>
  <si>
    <t>行政院科技會報辦公室籌組出席「2018生技大會」及拜訪Insilico Medicine公司</t>
  </si>
  <si>
    <t>波士頓、
費城、巴爾的摩</t>
  </si>
  <si>
    <t>參加荷蘭舉辦之「Autonomous Ship technology symposium 2018」、「Electric &amp; Hybrid Marine World Expo 2018」暨參訪當地代表廠商</t>
  </si>
  <si>
    <t>荷蘭</t>
  </si>
  <si>
    <t>阿姆斯特丹</t>
  </si>
  <si>
    <t>隨團督導「跨領域人才培訓計畫」暨參訪當地代表廠商</t>
  </si>
  <si>
    <t>德國、瑞士</t>
  </si>
  <si>
    <t>慕尼黑、日內瓦</t>
  </si>
  <si>
    <t>「APEC能源部長與企業執行長液化天然氣發展與貿易對話」活動</t>
  </si>
  <si>
    <t>華盛頓、
舊金山、西雅圖</t>
  </si>
  <si>
    <t>經濟部技監</t>
  </si>
  <si>
    <t>台日創新研發合作訪日團</t>
  </si>
  <si>
    <t>札幌、東京</t>
  </si>
  <si>
    <t>東京、福島</t>
  </si>
  <si>
    <t>2018年經濟部美洲招商團</t>
  </si>
  <si>
    <t>紐約、芝加哥、舊金山</t>
    <phoneticPr fontId="5" type="noConversion"/>
  </si>
  <si>
    <t>巴布亞紐幾內亞出席APEC PPSTI第12次會議</t>
  </si>
  <si>
    <t xml:space="preserve">巴布亞紐幾內
</t>
    <phoneticPr fontId="5" type="noConversion"/>
  </si>
  <si>
    <t>莫士比港</t>
    <phoneticPr fontId="5" type="noConversion"/>
  </si>
  <si>
    <t>智慧機械產業合作歐洲訪問團</t>
  </si>
  <si>
    <t>德國、法國</t>
  </si>
  <si>
    <t>土魯斯、法蘭克福、巴登符騰堡、巴黎</t>
    <phoneticPr fontId="5" type="noConversion"/>
  </si>
  <si>
    <t>美西智慧科技創新研發訪團</t>
  </si>
  <si>
    <t>西雅圖、
聖荷西</t>
    <phoneticPr fontId="5" type="noConversion"/>
  </si>
  <si>
    <t>107年經濟部技術處歐洲創新研發合作拓展團</t>
  </si>
  <si>
    <t>捷克、
英國</t>
    <phoneticPr fontId="5" type="noConversion"/>
  </si>
  <si>
    <t>布拉格、
倫敦</t>
    <phoneticPr fontId="5" type="noConversion"/>
  </si>
  <si>
    <t>英國</t>
  </si>
  <si>
    <t>倫敦</t>
  </si>
  <si>
    <t>英國5G技術參訪團</t>
  </si>
  <si>
    <t>出席第五屆科研首長會議</t>
  </si>
  <si>
    <t>第19屆政府間半導體會議</t>
  </si>
  <si>
    <t>千葉</t>
  </si>
  <si>
    <t>台歐盟雙邊官方閉門會議及臺歐盟合作計畫期中審查</t>
    <phoneticPr fontId="5" type="noConversion"/>
  </si>
  <si>
    <t>奧地利</t>
  </si>
  <si>
    <t>維也納</t>
  </si>
  <si>
    <t>107</t>
    <phoneticPr fontId="5" type="noConversion"/>
  </si>
  <si>
    <t>05</t>
    <phoneticPr fontId="5" type="noConversion"/>
  </si>
  <si>
    <t>12</t>
    <phoneticPr fontId="5" type="noConversion"/>
  </si>
  <si>
    <t>20</t>
    <phoneticPr fontId="5" type="noConversion"/>
  </si>
  <si>
    <t>06</t>
    <phoneticPr fontId="5" type="noConversion"/>
  </si>
  <si>
    <t>30</t>
    <phoneticPr fontId="5" type="noConversion"/>
  </si>
  <si>
    <t>15</t>
    <phoneticPr fontId="5" type="noConversion"/>
  </si>
  <si>
    <t>新德里</t>
    <phoneticPr fontId="5" type="noConversion"/>
  </si>
  <si>
    <t>01</t>
    <phoneticPr fontId="5" type="noConversion"/>
  </si>
  <si>
    <t>13</t>
    <phoneticPr fontId="5" type="noConversion"/>
  </si>
  <si>
    <t>107.01.17-107.01.18</t>
    <phoneticPr fontId="5" type="noConversion"/>
  </si>
  <si>
    <t>越南</t>
    <phoneticPr fontId="5" type="noConversion"/>
  </si>
  <si>
    <t>107.01.29-107.01.31</t>
    <phoneticPr fontId="5" type="noConversion"/>
  </si>
  <si>
    <t>02</t>
    <phoneticPr fontId="5" type="noConversion"/>
  </si>
  <si>
    <t>107.02.05-107.02.08</t>
    <phoneticPr fontId="5" type="noConversion"/>
  </si>
  <si>
    <t>印尼</t>
    <phoneticPr fontId="5" type="noConversion"/>
  </si>
  <si>
    <t>09</t>
    <phoneticPr fontId="5" type="noConversion"/>
  </si>
  <si>
    <t>107.02.10-107.02.15</t>
    <phoneticPr fontId="5" type="noConversion"/>
  </si>
  <si>
    <t>美國</t>
    <phoneticPr fontId="5" type="noConversion"/>
  </si>
  <si>
    <t>華府</t>
    <phoneticPr fontId="5" type="noConversion"/>
  </si>
  <si>
    <t>107.03.18-107.03.23</t>
    <phoneticPr fontId="5" type="noConversion"/>
  </si>
  <si>
    <t>03</t>
    <phoneticPr fontId="5" type="noConversion"/>
  </si>
  <si>
    <t>24</t>
    <phoneticPr fontId="5" type="noConversion"/>
  </si>
  <si>
    <t>107.03.25-107.03.28</t>
    <phoneticPr fontId="5" type="noConversion"/>
  </si>
  <si>
    <t>峇里島</t>
    <phoneticPr fontId="5" type="noConversion"/>
  </si>
  <si>
    <t>107.05.09-107.05.12</t>
    <phoneticPr fontId="5" type="noConversion"/>
  </si>
  <si>
    <t>107.06.04-107.06.08</t>
    <phoneticPr fontId="5" type="noConversion"/>
  </si>
  <si>
    <t>菲律賓</t>
    <phoneticPr fontId="5" type="noConversion"/>
  </si>
  <si>
    <t>馬尼拉</t>
    <phoneticPr fontId="5" type="noConversion"/>
  </si>
  <si>
    <t>11</t>
    <phoneticPr fontId="5" type="noConversion"/>
  </si>
  <si>
    <t>107.05.30-107.06.02</t>
    <phoneticPr fontId="5" type="noConversion"/>
  </si>
  <si>
    <t>和平省</t>
    <phoneticPr fontId="5" type="noConversion"/>
  </si>
  <si>
    <t>04</t>
    <phoneticPr fontId="5" type="noConversion"/>
  </si>
  <si>
    <t>107.06.18-107.06.25</t>
    <phoneticPr fontId="5" type="noConversion"/>
  </si>
  <si>
    <t>26</t>
    <phoneticPr fontId="5" type="noConversion"/>
  </si>
  <si>
    <t>107.06.12-107.06.15</t>
    <phoneticPr fontId="5" type="noConversion"/>
  </si>
  <si>
    <t>107.07.17-107.07.28</t>
    <phoneticPr fontId="5" type="noConversion"/>
  </si>
  <si>
    <t>07</t>
    <phoneticPr fontId="5" type="noConversion"/>
  </si>
  <si>
    <t>29</t>
    <phoneticPr fontId="5" type="noConversion"/>
  </si>
  <si>
    <t>107.07.19-107.07.20</t>
    <phoneticPr fontId="5" type="noConversion"/>
  </si>
  <si>
    <t>經貿談判辦公室檢察官</t>
    <phoneticPr fontId="5" type="noConversion"/>
  </si>
  <si>
    <t>107.07.25-107.07.31</t>
    <phoneticPr fontId="5" type="noConversion"/>
  </si>
  <si>
    <t>08</t>
    <phoneticPr fontId="5" type="noConversion"/>
  </si>
  <si>
    <t>107.08.05-107.08.07</t>
    <phoneticPr fontId="5" type="noConversion"/>
  </si>
  <si>
    <t>雅加達</t>
    <phoneticPr fontId="5" type="noConversion"/>
  </si>
  <si>
    <t>107.08.03-107.08.07</t>
    <phoneticPr fontId="5" type="noConversion"/>
  </si>
  <si>
    <t>河內</t>
    <phoneticPr fontId="5" type="noConversion"/>
  </si>
  <si>
    <t>馬來西亞、汶萊</t>
    <phoneticPr fontId="5" type="noConversion"/>
  </si>
  <si>
    <t>檳城、吉隆坡、斯里巴灣</t>
    <phoneticPr fontId="5" type="noConversion"/>
  </si>
  <si>
    <t>107.09.26-107.09.30</t>
    <phoneticPr fontId="5" type="noConversion"/>
  </si>
  <si>
    <t>印度</t>
    <phoneticPr fontId="5" type="noConversion"/>
  </si>
  <si>
    <t>107.09.09-107.09.14</t>
    <phoneticPr fontId="5" type="noConversion"/>
  </si>
  <si>
    <t>比利時</t>
    <phoneticPr fontId="5" type="noConversion"/>
  </si>
  <si>
    <t>布魯塞爾</t>
    <phoneticPr fontId="5" type="noConversion"/>
  </si>
  <si>
    <t>107.10.13-107.10.19</t>
    <phoneticPr fontId="5" type="noConversion"/>
  </si>
  <si>
    <t>瑞士</t>
    <phoneticPr fontId="5" type="noConversion"/>
  </si>
  <si>
    <t>日內瓦</t>
    <phoneticPr fontId="5" type="noConversion"/>
  </si>
  <si>
    <t>107.11.10-107.11.17</t>
    <phoneticPr fontId="5" type="noConversion"/>
  </si>
  <si>
    <t>泰國</t>
    <phoneticPr fontId="5" type="noConversion"/>
  </si>
  <si>
    <t>清邁</t>
    <phoneticPr fontId="5" type="noConversion"/>
  </si>
  <si>
    <t>107.10.31-107.11.02</t>
    <phoneticPr fontId="5" type="noConversion"/>
  </si>
  <si>
    <t>107.10.03-107.10.08</t>
    <phoneticPr fontId="5" type="noConversion"/>
  </si>
  <si>
    <t>參訪馬來西亞、新加坡之跨境電商及物流業者，促進雙方交流與合作(107年多通路物流服務計畫)</t>
    <phoneticPr fontId="5" type="noConversion"/>
  </si>
  <si>
    <t>參訪馬來西亞、新加坡之跨境電商及物流業者，促進雙方交流與合作(105年建構跨境互聯平台暨共倉共配網絡示範應用計畫)</t>
    <phoneticPr fontId="5" type="noConversion"/>
  </si>
  <si>
    <t>2018日本智慧流通暨商貿物流見學團</t>
    <phoneticPr fontId="5" type="noConversion"/>
  </si>
  <si>
    <r>
      <t>(一)配合國安局執行</t>
    </r>
    <r>
      <rPr>
        <sz val="12"/>
        <rFont val="新細明體"/>
        <family val="1"/>
        <charset val="136"/>
      </rPr>
      <t>「慎全」計畫</t>
    </r>
    <phoneticPr fontId="4" type="noConversion"/>
  </si>
  <si>
    <t>赴查德視察OPIC非洲公司業務暨拜會查德政府與當地石油公司</t>
    <phoneticPr fontId="4" type="noConversion"/>
  </si>
  <si>
    <t>(一)視察中油海外分公司業務</t>
    <phoneticPr fontId="4" type="noConversion"/>
  </si>
  <si>
    <t>107.07.21-
107.07.28</t>
    <phoneticPr fontId="4" type="noConversion"/>
  </si>
  <si>
    <t>查德</t>
    <phoneticPr fontId="4" type="noConversion"/>
  </si>
  <si>
    <t>107.10.20-
107.10.28</t>
    <phoneticPr fontId="4" type="noConversion"/>
  </si>
  <si>
    <t>貿調會視察</t>
    <phoneticPr fontId="4" type="noConversion"/>
  </si>
  <si>
    <t>貿調會辦事員</t>
    <phoneticPr fontId="4" type="noConversion"/>
  </si>
  <si>
    <t>107.03.04-
107.03.08</t>
    <phoneticPr fontId="4" type="noConversion"/>
  </si>
  <si>
    <t>印度</t>
    <phoneticPr fontId="4" type="noConversion"/>
  </si>
  <si>
    <t>新德里</t>
    <phoneticPr fontId="4" type="noConversion"/>
  </si>
  <si>
    <t>貿調會科長</t>
    <phoneticPr fontId="4" type="noConversion"/>
  </si>
  <si>
    <t>(2)視察</t>
    <phoneticPr fontId="4" type="noConversion"/>
  </si>
  <si>
    <t>赴吉隆坡新加坡參加2018臺灣東協招商促進團</t>
    <phoneticPr fontId="4" type="noConversion"/>
  </si>
  <si>
    <t>赴河內參加越南投資考察團</t>
    <phoneticPr fontId="4" type="noConversion"/>
  </si>
  <si>
    <t>赴日招商及攬才機動團</t>
    <phoneticPr fontId="4" type="noConversion"/>
  </si>
  <si>
    <t>107.07.02-107.07.05</t>
    <phoneticPr fontId="4" type="noConversion"/>
  </si>
  <si>
    <t>107.12.03-107.12.08</t>
    <phoneticPr fontId="4" type="noConversion"/>
  </si>
  <si>
    <t>107.12.10-107.12.15</t>
    <phoneticPr fontId="4" type="noConversion"/>
  </si>
  <si>
    <t>東京</t>
    <phoneticPr fontId="4" type="noConversion"/>
  </si>
  <si>
    <t>越南</t>
    <phoneticPr fontId="4" type="noConversion"/>
  </si>
  <si>
    <t>日本</t>
    <phoneticPr fontId="4" type="noConversion"/>
  </si>
  <si>
    <t>投審會第四組組長</t>
    <phoneticPr fontId="4" type="noConversion"/>
  </si>
  <si>
    <t>投審會第二組專員</t>
    <phoneticPr fontId="4" type="noConversion"/>
  </si>
  <si>
    <t>投審會第四組組員</t>
    <phoneticPr fontId="4" type="noConversion"/>
  </si>
  <si>
    <t>107.06.21奉核變更計畫。</t>
    <phoneticPr fontId="4" type="noConversion"/>
  </si>
  <si>
    <t>107.02.23-
107.02.28</t>
    <phoneticPr fontId="4" type="noConversion"/>
  </si>
  <si>
    <t>美國</t>
    <phoneticPr fontId="4" type="noConversion"/>
  </si>
  <si>
    <t>明尼亞波里斯</t>
    <phoneticPr fontId="4" type="noConversion"/>
  </si>
  <si>
    <t>礦務局技士</t>
    <phoneticPr fontId="4" type="noConversion"/>
  </si>
  <si>
    <t>107.06.18-
107.06.23</t>
    <phoneticPr fontId="4" type="noConversion"/>
  </si>
  <si>
    <t>哈蕯克</t>
    <phoneticPr fontId="4" type="noConversion"/>
  </si>
  <si>
    <t>阿斯塔納</t>
    <phoneticPr fontId="4" type="noConversion"/>
  </si>
  <si>
    <t>09</t>
    <phoneticPr fontId="4" type="noConversion"/>
  </si>
  <si>
    <t>2018年第25屆礦業大會</t>
    <phoneticPr fontId="4" type="noConversion"/>
  </si>
  <si>
    <t>第12屆國際探採會議</t>
    <phoneticPr fontId="4" type="noConversion"/>
  </si>
  <si>
    <t>107.09.02-
107.09.11</t>
    <phoneticPr fontId="4" type="noConversion"/>
  </si>
  <si>
    <t>阿根廷</t>
    <phoneticPr fontId="4" type="noConversion"/>
  </si>
  <si>
    <t>薩爾塔</t>
    <phoneticPr fontId="4" type="noConversion"/>
  </si>
  <si>
    <t>臺灣新世代無線通訊產業研發聯盟(WITclub)交流活動</t>
    <phoneticPr fontId="4" type="noConversion"/>
  </si>
  <si>
    <t>107.11.26-107.11.29</t>
    <phoneticPr fontId="4" type="noConversion"/>
  </si>
  <si>
    <t>北京市</t>
    <phoneticPr fontId="4" type="noConversion"/>
  </si>
  <si>
    <t>2018中國國際礦業大會</t>
    <phoneticPr fontId="4" type="noConversion"/>
  </si>
  <si>
    <t>第4屆礦山安全科學與工程國際會議</t>
    <phoneticPr fontId="4" type="noConversion"/>
  </si>
  <si>
    <t>第五屆中國國際砂石骨料大會</t>
    <phoneticPr fontId="4" type="noConversion"/>
  </si>
  <si>
    <t>107.10.17-107.10.21</t>
    <phoneticPr fontId="4" type="noConversion"/>
  </si>
  <si>
    <t>107.10.20-107.10.25</t>
    <phoneticPr fontId="4" type="noConversion"/>
  </si>
  <si>
    <t>107.12.07-107.12.10</t>
    <phoneticPr fontId="4" type="noConversion"/>
  </si>
  <si>
    <t>礦務局技士</t>
    <phoneticPr fontId="4" type="noConversion"/>
  </si>
  <si>
    <t>礦務局組長、專員</t>
    <phoneticPr fontId="4" type="noConversion"/>
  </si>
  <si>
    <t>107.08.07-107.08.10</t>
    <phoneticPr fontId="4" type="noConversion"/>
  </si>
  <si>
    <t>107.08.20-107.08.24</t>
    <phoneticPr fontId="4" type="noConversion"/>
  </si>
  <si>
    <t>107.09.18-107.09.21</t>
    <phoneticPr fontId="4" type="noConversion"/>
  </si>
  <si>
    <t>江蘇省</t>
    <phoneticPr fontId="4" type="noConversion"/>
  </si>
  <si>
    <t>陝西省</t>
    <phoneticPr fontId="4" type="noConversion"/>
  </si>
  <si>
    <t>山東省</t>
    <phoneticPr fontId="4" type="noConversion"/>
  </si>
  <si>
    <t>南京市</t>
    <phoneticPr fontId="4" type="noConversion"/>
  </si>
  <si>
    <t>西安市</t>
    <phoneticPr fontId="4" type="noConversion"/>
  </si>
  <si>
    <t>青島市</t>
    <phoneticPr fontId="4" type="noConversion"/>
  </si>
  <si>
    <r>
      <t>0</t>
    </r>
    <r>
      <rPr>
        <sz val="12"/>
        <rFont val="新細明體"/>
        <family val="1"/>
        <charset val="136"/>
      </rPr>
      <t>9</t>
    </r>
    <phoneticPr fontId="4" type="noConversion"/>
  </si>
  <si>
    <t>09</t>
    <phoneticPr fontId="4" type="noConversion"/>
  </si>
  <si>
    <t>107.09.18-107.09.21</t>
    <phoneticPr fontId="4" type="noConversion"/>
  </si>
  <si>
    <t xml:space="preserve">昆山市
</t>
    <phoneticPr fontId="5" type="noConversion"/>
  </si>
  <si>
    <t>武漢市</t>
    <phoneticPr fontId="5" type="noConversion"/>
  </si>
  <si>
    <t>技術處科技專家</t>
    <phoneticPr fontId="4" type="noConversion"/>
  </si>
  <si>
    <t>礦務局組長、科員</t>
    <phoneticPr fontId="4" type="noConversion"/>
  </si>
  <si>
    <t>北京市</t>
    <phoneticPr fontId="4" type="noConversion"/>
  </si>
  <si>
    <t>天津市</t>
    <phoneticPr fontId="4" type="noConversion"/>
  </si>
  <si>
    <t>上海市</t>
    <phoneticPr fontId="4" type="noConversion"/>
  </si>
  <si>
    <t>因ECFA貨品貿易協議諮商進度停滯不前，爰未能配合執行本項計畫。</t>
    <phoneticPr fontId="4" type="noConversion"/>
  </si>
  <si>
    <t>投審會組長</t>
    <phoneticPr fontId="4" type="noConversion"/>
  </si>
  <si>
    <t>投審會組長、專員</t>
    <phoneticPr fontId="4" type="noConversion"/>
  </si>
  <si>
    <t>投審會秘書、專員</t>
    <phoneticPr fontId="4" type="noConversion"/>
  </si>
  <si>
    <t>03</t>
    <phoneticPr fontId="4" type="noConversion"/>
  </si>
  <si>
    <t>(一)中國大陸國際礦業會議</t>
    <phoneticPr fontId="4" type="noConversion"/>
  </si>
  <si>
    <t>(二)中國大陸礦產資源會議</t>
    <phoneticPr fontId="4" type="noConversion"/>
  </si>
  <si>
    <t>(一)中國大陸經貿情勢評析與事務管理</t>
    <phoneticPr fontId="4" type="noConversion"/>
  </si>
  <si>
    <t>(一)參加中國大陸地區連鎖加盟相關會議</t>
    <phoneticPr fontId="4" type="noConversion"/>
  </si>
  <si>
    <t>(二)大陸地區智識產權法律體系及行政救濟程序</t>
    <phoneticPr fontId="4" type="noConversion"/>
  </si>
  <si>
    <t>(一)出席兩岸產業交流及合作相關會議(含協助臺商技術研發、兩岸產業標準論壇及試點工作成果考察)</t>
    <phoneticPr fontId="4" type="noConversion"/>
  </si>
  <si>
    <t>(二)參與「兩岸交流訪問團」或「臺商輔導團」等相關會議或活動</t>
    <phoneticPr fontId="4" type="noConversion"/>
  </si>
  <si>
    <t>大陸地區青島臺商實地訪查</t>
    <phoneticPr fontId="4" type="noConversion"/>
  </si>
  <si>
    <t>大陸地區北京相關經貿與創新政策研究智庫訪談與交流</t>
    <phoneticPr fontId="4" type="noConversion"/>
  </si>
  <si>
    <t>參加中國大陸「第6屆廣州國際餐飲連鎖加盟展」</t>
    <phoneticPr fontId="5" type="noConversion"/>
  </si>
  <si>
    <t>組團赴大陸地區參訪交流(企業參訪)</t>
    <phoneticPr fontId="5" type="noConversion"/>
  </si>
  <si>
    <t>商業司副司長、科長、專員</t>
    <phoneticPr fontId="5" type="noConversion"/>
  </si>
  <si>
    <t>上海市、江蘇省</t>
    <phoneticPr fontId="5" type="noConversion"/>
  </si>
  <si>
    <t>原訂赴大陸地區參加智慧商業服務或物流相關產業會議或活動，因配合新南向活動規劃，爰本項計畫未能執行。</t>
    <phoneticPr fontId="5" type="noConversion"/>
  </si>
  <si>
    <t>因改採補助第八屆海峽兩岸服務業論壇，爰本項計畫未能執行。</t>
    <phoneticPr fontId="5" type="noConversion"/>
  </si>
  <si>
    <t>因兩岸投保協議相關會議需配合陸方行政規劃及安排，現階段兩岸較為敏感，爰本項會議無法成行。</t>
    <phoneticPr fontId="5" type="noConversion"/>
  </si>
  <si>
    <t>第1次「大陸臺商投資服務團」</t>
    <phoneticPr fontId="5" type="noConversion"/>
  </si>
  <si>
    <t>江蘇省
上海市</t>
    <phoneticPr fontId="5" type="noConversion"/>
  </si>
  <si>
    <t>投資處科長</t>
    <phoneticPr fontId="5" type="noConversion"/>
  </si>
  <si>
    <t>第2次「大陸臺商投資服務團」</t>
    <phoneticPr fontId="5" type="noConversion"/>
  </si>
  <si>
    <t>深圳市、
東莞市</t>
    <phoneticPr fontId="5" type="noConversion"/>
  </si>
  <si>
    <t>第3次「大陸臺商投資服務團」</t>
    <phoneticPr fontId="5" type="noConversion"/>
  </si>
  <si>
    <t>投資處經濟參事</t>
    <phoneticPr fontId="5" type="noConversion"/>
  </si>
  <si>
    <t>2018兩岸產業技術前瞻論壇</t>
    <phoneticPr fontId="4" type="noConversion"/>
  </si>
  <si>
    <t>107.11.15奉核變更計畫</t>
    <phoneticPr fontId="4" type="noConversion"/>
  </si>
  <si>
    <t>08</t>
    <phoneticPr fontId="4" type="noConversion"/>
  </si>
  <si>
    <t>01</t>
    <phoneticPr fontId="4" type="noConversion"/>
  </si>
  <si>
    <t>09</t>
    <phoneticPr fontId="4" type="noConversion"/>
  </si>
  <si>
    <t>09</t>
    <phoneticPr fontId="4" type="noConversion"/>
  </si>
  <si>
    <t>04</t>
    <phoneticPr fontId="4" type="noConversion"/>
  </si>
  <si>
    <t>05</t>
    <phoneticPr fontId="4" type="noConversion"/>
  </si>
  <si>
    <t>01</t>
    <phoneticPr fontId="4" type="noConversion"/>
  </si>
  <si>
    <t>02</t>
    <phoneticPr fontId="4" type="noConversion"/>
  </si>
  <si>
    <t>02</t>
    <phoneticPr fontId="4" type="noConversion"/>
  </si>
  <si>
    <t>03</t>
    <phoneticPr fontId="4" type="noConversion"/>
  </si>
  <si>
    <t>06</t>
    <phoneticPr fontId="4" type="noConversion"/>
  </si>
  <si>
    <t>01</t>
    <phoneticPr fontId="4" type="noConversion"/>
  </si>
  <si>
    <t>07</t>
    <phoneticPr fontId="4" type="noConversion"/>
  </si>
  <si>
    <r>
      <t>依據經濟部派送駐外經濟商務人員赴國外接受語文訓練實施計畫第8點規定，受訓人員為按月填報學習月報表</t>
    </r>
    <r>
      <rPr>
        <sz val="12"/>
        <color theme="1"/>
        <rFont val="新細明體"/>
        <family val="1"/>
        <charset val="136"/>
        <scheme val="minor"/>
      </rPr>
      <t>。</t>
    </r>
    <phoneticPr fontId="5" type="noConversion"/>
  </si>
  <si>
    <t>投資處二等經濟秘書</t>
    <phoneticPr fontId="5" type="noConversion"/>
  </si>
  <si>
    <t>技術處處長、科長</t>
    <phoneticPr fontId="4" type="noConversion"/>
  </si>
  <si>
    <t>技術處研究員</t>
    <phoneticPr fontId="4" type="noConversion"/>
  </si>
  <si>
    <t>技術處簡任技正</t>
    <phoneticPr fontId="4" type="noConversion"/>
  </si>
  <si>
    <t>技術處科長</t>
    <phoneticPr fontId="4" type="noConversion"/>
  </si>
  <si>
    <t>技術處科技專家</t>
    <phoneticPr fontId="4" type="noConversion"/>
  </si>
  <si>
    <t>技術處技正</t>
    <phoneticPr fontId="4" type="noConversion"/>
  </si>
  <si>
    <t>技術處處長、技正</t>
    <phoneticPr fontId="4" type="noConversion"/>
  </si>
  <si>
    <t>技術處專門委員</t>
    <phoneticPr fontId="4" type="noConversion"/>
  </si>
  <si>
    <t>技術處副處長、辦事員</t>
    <phoneticPr fontId="4" type="noConversion"/>
  </si>
  <si>
    <t>技術處處長</t>
    <phoneticPr fontId="4" type="noConversion"/>
  </si>
  <si>
    <t>技術處副處長</t>
    <phoneticPr fontId="4" type="noConversion"/>
  </si>
  <si>
    <t>(一)參加兩岸協商會議</t>
    <phoneticPr fontId="4" type="noConversion"/>
  </si>
  <si>
    <r>
      <t>督導本部各駐外代表處經濟組辦理之</t>
    </r>
    <r>
      <rPr>
        <sz val="12"/>
        <color theme="1"/>
        <rFont val="新細明體"/>
        <family val="1"/>
        <charset val="136"/>
      </rPr>
      <t>「密碼」作業</t>
    </r>
    <phoneticPr fontId="4" type="noConversion"/>
  </si>
  <si>
    <t>檀香山、西雅圖、華盛頓、舊金山</t>
    <phoneticPr fontId="4" type="noConversion"/>
  </si>
  <si>
    <t>經貿談判辦公室國際經貿法律諮詢師</t>
    <phoneticPr fontId="5" type="noConversion"/>
  </si>
  <si>
    <t>DS490上訴機構</t>
    <phoneticPr fontId="5" type="noConversion"/>
  </si>
  <si>
    <t>赴日內瓦DS516第二次實質審查</t>
    <phoneticPr fontId="4" type="noConversion"/>
  </si>
  <si>
    <t>經貿談判辦公室國際經貿法律諮詢師、諮議</t>
    <phoneticPr fontId="5" type="noConversion"/>
  </si>
  <si>
    <t>出席ACWL貿易律師調訓計畫最終甄選會議</t>
    <phoneticPr fontId="4" type="noConversion"/>
  </si>
  <si>
    <t>經貿談判辦公室國際經貿法律諮詢師</t>
    <phoneticPr fontId="5" type="noConversion"/>
  </si>
  <si>
    <t>報告由主辦單位統一辦理。</t>
    <phoneticPr fontId="4" type="noConversion"/>
  </si>
  <si>
    <t>參加WTO進階貿易談判模擬技巧課程</t>
    <phoneticPr fontId="4" type="noConversion"/>
  </si>
  <si>
    <t>經貿談判辦公室談判代表</t>
    <phoneticPr fontId="5" type="noConversion"/>
  </si>
  <si>
    <t>我國第4次貿易政策檢討</t>
    <phoneticPr fontId="4" type="noConversion"/>
  </si>
  <si>
    <t>經貿談判辦公室總談判代表、談判代表、秘書</t>
    <phoneticPr fontId="5" type="noConversion"/>
  </si>
  <si>
    <t>參加WTO區域貿易政策課程</t>
    <phoneticPr fontId="4" type="noConversion"/>
  </si>
  <si>
    <t>經貿談判辦公室談判代表、國際經貿法律諮詢師、諮議</t>
    <phoneticPr fontId="5" type="noConversion"/>
  </si>
  <si>
    <t>印尼ECA可行性共同研究閉門發表會</t>
    <phoneticPr fontId="4" type="noConversion"/>
  </si>
  <si>
    <t>經貿談判辦公室談判代表</t>
    <phoneticPr fontId="5" type="noConversion"/>
  </si>
  <si>
    <t>前往越南出席中油越南宏越公司開工典禮與越南Sovico集團合作</t>
    <phoneticPr fontId="4" type="noConversion"/>
  </si>
  <si>
    <t>經貿談判辦公室談判代表、國營會副主委</t>
    <phoneticPr fontId="5" type="noConversion"/>
  </si>
  <si>
    <t>赴日本洽談台日第三國合作</t>
    <phoneticPr fontId="5" type="noConversion"/>
  </si>
  <si>
    <t>經貿談判辦公室談判代表、諮議</t>
    <phoneticPr fontId="5" type="noConversion"/>
  </si>
  <si>
    <t>赴印尼研商台印尼綜合農業示範區計畫</t>
    <phoneticPr fontId="5" type="noConversion"/>
  </si>
  <si>
    <t>經貿談判辦公室助理談判代表</t>
    <phoneticPr fontId="5" type="noConversion"/>
  </si>
  <si>
    <t>赴美國華府就太陽能產品進口採防衛措施進行諮商</t>
    <phoneticPr fontId="4" type="noConversion"/>
  </si>
  <si>
    <t>赴美國華府就232案諮商</t>
    <phoneticPr fontId="4" type="noConversion"/>
  </si>
  <si>
    <t>經貿談判辦公室總談判代表、國際經貿法律諮詢師、諮議</t>
    <phoneticPr fontId="5" type="noConversion"/>
  </si>
  <si>
    <t>赴印尼參加JCTI會議</t>
    <phoneticPr fontId="4" type="noConversion"/>
  </si>
  <si>
    <t>經貿談判辦公室談判代表、檢察官</t>
    <phoneticPr fontId="5" type="noConversion"/>
  </si>
  <si>
    <t>經貿談判辦公室國際經濟諮詢師</t>
    <phoneticPr fontId="5" type="noConversion"/>
  </si>
  <si>
    <t>經貿談判辦公室專門委員</t>
    <phoneticPr fontId="5" type="noConversion"/>
  </si>
  <si>
    <t>美國SelectUSA會議</t>
    <phoneticPr fontId="4" type="noConversion"/>
  </si>
  <si>
    <t>經貿談判辦公室總談判代表、諮議</t>
    <phoneticPr fontId="5" type="noConversion"/>
  </si>
  <si>
    <t>經貿談判辦公室執行秘書、諮議、行政院災害防救辦公室副主任</t>
    <phoneticPr fontId="5" type="noConversion"/>
  </si>
  <si>
    <t>赴美國華府參加232汽車公聽會</t>
    <phoneticPr fontId="4" type="noConversion"/>
  </si>
  <si>
    <t>赴美洽商台伊清算機制與美恢復對伊朗制裁相關事宜</t>
    <phoneticPr fontId="5" type="noConversion"/>
  </si>
  <si>
    <t>經貿談判辦公室檢察官</t>
    <phoneticPr fontId="5" type="noConversion"/>
  </si>
  <si>
    <t>赴印尼考察台印尼綜合農業示範區</t>
    <phoneticPr fontId="4" type="noConversion"/>
  </si>
  <si>
    <t>經貿談判辦公室助理談判代表、農委會執行秘書、助理研究員</t>
    <phoneticPr fontId="5" type="noConversion"/>
  </si>
  <si>
    <t>赴印尼參加台印尼第2屆產業鏈結論壇</t>
    <phoneticPr fontId="4" type="noConversion"/>
  </si>
  <si>
    <t>赴越南討論第二階段越南高階官員培訓計畫</t>
    <phoneticPr fontId="4" type="noConversion"/>
  </si>
  <si>
    <t>赴馬來西亞汶萊跟立法院厚生會團</t>
    <phoneticPr fontId="4" type="noConversion"/>
  </si>
  <si>
    <t>報告由主辦單位統一辦理。</t>
    <phoneticPr fontId="4" type="noConversion"/>
  </si>
  <si>
    <t>赴印度與印方諮商PET及太陽能電池</t>
    <phoneticPr fontId="4" type="noConversion"/>
  </si>
  <si>
    <t>經貿談判辦公室執行秘書、國際經貿法律諮詢師</t>
    <phoneticPr fontId="5" type="noConversion"/>
  </si>
  <si>
    <t>出席歐盟鋼品防衛措施案聽證會議</t>
    <phoneticPr fontId="4" type="noConversion"/>
  </si>
  <si>
    <t>國際經貿法律諮詢師</t>
    <phoneticPr fontId="4" type="noConversion"/>
  </si>
  <si>
    <t>泰國清邁獸醫研討會</t>
    <phoneticPr fontId="4" type="noConversion"/>
  </si>
  <si>
    <t>臺日第三國市場合作ODA執行經驗分享</t>
    <phoneticPr fontId="4" type="noConversion"/>
  </si>
  <si>
    <t>經貿談判辦公室助理談判代表、諮議</t>
    <phoneticPr fontId="5" type="noConversion"/>
  </si>
  <si>
    <t>赴美國出席臺伊清算機制諮商會議</t>
    <phoneticPr fontId="4" type="noConversion"/>
  </si>
  <si>
    <t>參加越南投資考察團</t>
    <phoneticPr fontId="4" type="noConversion"/>
  </si>
  <si>
    <t>赴美與美國「海外私人投資公司(OPIC)」洽商與我國合作</t>
    <phoneticPr fontId="4" type="noConversion"/>
  </si>
  <si>
    <t>越南和平橋考察</t>
    <phoneticPr fontId="4" type="noConversion"/>
  </si>
  <si>
    <t>經貿談判辦公室助理談判代表、諮議</t>
    <phoneticPr fontId="5" type="noConversion"/>
  </si>
  <si>
    <t>越南衛福部臺越醫療合作參訪團</t>
    <phoneticPr fontId="4" type="noConversion"/>
  </si>
  <si>
    <t>印度偏鄉太陽能及電纜地下化考察</t>
    <phoneticPr fontId="4" type="noConversion"/>
  </si>
  <si>
    <t>因應107年度國際情勢變化，協定談判及推案進度暫緩執行。</t>
    <phoneticPr fontId="5" type="noConversion"/>
  </si>
  <si>
    <t>01</t>
    <phoneticPr fontId="4" type="noConversion"/>
  </si>
  <si>
    <t>03</t>
    <phoneticPr fontId="4" type="noConversion"/>
  </si>
  <si>
    <t>05</t>
    <phoneticPr fontId="4" type="noConversion"/>
  </si>
  <si>
    <t>02</t>
    <phoneticPr fontId="4" type="noConversion"/>
  </si>
  <si>
    <t>13</t>
    <phoneticPr fontId="4" type="noConversion"/>
  </si>
  <si>
    <t>01</t>
    <phoneticPr fontId="4" type="noConversion"/>
  </si>
  <si>
    <t>參加亞洲公開金鑰基礎建設(PKI)聯盟會員大會暨國際研討會</t>
    <phoneticPr fontId="5" type="noConversion"/>
  </si>
  <si>
    <t>2018年馬來西亞餐飲業商機媒合考查交流(辦理媒合交流會、拜會在地組織及業者、拜會清真認證相關單位)</t>
    <phoneticPr fontId="5" type="noConversion"/>
  </si>
  <si>
    <t>Taiwan Plus 2018文化台灣及招商參訪交流活動</t>
    <phoneticPr fontId="5" type="noConversion"/>
  </si>
  <si>
    <t>辦理「日本智慧零售與物流服務應用交流考察團」</t>
    <phoneticPr fontId="5" type="noConversion"/>
  </si>
  <si>
    <t>商業司副司長、科長、專員</t>
    <phoneticPr fontId="4" type="noConversion"/>
  </si>
  <si>
    <t>率業者訪日辦理「2018年台日商業服務業媒合參訪團」</t>
    <phoneticPr fontId="5" type="noConversion"/>
  </si>
  <si>
    <t>商業司司長、科長</t>
    <phoneticPr fontId="4" type="noConversion"/>
  </si>
  <si>
    <t>第3屆臺捷(捷克)次長級經技諮商會議順赴波蘭推動業務</t>
    <phoneticPr fontId="9" type="noConversion"/>
  </si>
  <si>
    <t>第13屆臺斐(南非)經貿諮商會議並順訪史瓦帝尼及莫三比克洽談雙邊產業合作</t>
    <phoneticPr fontId="9" type="noConversion"/>
  </si>
  <si>
    <t>南非、史瓦帝尼、莫三比克</t>
    <phoneticPr fontId="5" type="noConversion"/>
  </si>
  <si>
    <t>約翰尼斯堡、墨巴本、馬布托</t>
    <phoneticPr fontId="5" type="noConversion"/>
  </si>
  <si>
    <t>商業司司長、專門委員</t>
    <phoneticPr fontId="4" type="noConversion"/>
  </si>
  <si>
    <t>商業司專門委員、約聘人員</t>
    <phoneticPr fontId="4" type="noConversion"/>
  </si>
  <si>
    <t>投資處科長、技正</t>
    <phoneticPr fontId="5" type="noConversion"/>
  </si>
  <si>
    <t>經濟部次長、投資處副處長、科長、科員</t>
    <phoneticPr fontId="5" type="noConversion"/>
  </si>
  <si>
    <t>經濟部次長、投資處經濟參事、專門委員、經濟秘書、曾次長室秘書</t>
    <phoneticPr fontId="5" type="noConversion"/>
  </si>
  <si>
    <t>西班牙、捷克</t>
    <phoneticPr fontId="5" type="noConversion"/>
  </si>
  <si>
    <t>紐約、芝加哥、舊金山(聖荷西)</t>
    <phoneticPr fontId="5" type="noConversion"/>
  </si>
  <si>
    <t>東京、名古屋</t>
    <phoneticPr fontId="5" type="noConversion"/>
  </si>
  <si>
    <t>華盛頓、舊金山、西雅圖</t>
    <phoneticPr fontId="5" type="noConversion"/>
  </si>
  <si>
    <t>德國、丹麥、英國</t>
    <phoneticPr fontId="5" type="noConversion"/>
  </si>
  <si>
    <t>馬來西亞、新加坡、日本</t>
    <phoneticPr fontId="5" type="noConversion"/>
  </si>
  <si>
    <t>法蘭克褔、阿爾路斯、愛丁堡、劍橋</t>
    <phoneticPr fontId="5" type="noConversion"/>
  </si>
  <si>
    <t>經濟部次長、投資處經濟參事、科長、組員</t>
    <phoneticPr fontId="5" type="noConversion"/>
  </si>
  <si>
    <t>吉隆坡、大阪</t>
    <phoneticPr fontId="5" type="noConversion"/>
  </si>
  <si>
    <t>越南、泰國</t>
    <phoneticPr fontId="5" type="noConversion"/>
  </si>
  <si>
    <t>胡志明市、曼谷</t>
    <phoneticPr fontId="5" type="noConversion"/>
  </si>
  <si>
    <t>河內、北寧省、海防市</t>
    <phoneticPr fontId="5" type="noConversion"/>
  </si>
  <si>
    <t>投資處副處長、專門委員、專員</t>
    <phoneticPr fontId="5" type="noConversion"/>
  </si>
  <si>
    <t>澳大利亞、巴布亞紐幾內亞</t>
    <phoneticPr fontId="5" type="noConversion"/>
  </si>
  <si>
    <t>布里斯本、莫士比港</t>
    <phoneticPr fontId="4" type="noConversion"/>
  </si>
  <si>
    <t>107.2.23-107.3.2</t>
    <phoneticPr fontId="5" type="noConversion"/>
  </si>
  <si>
    <t>新加坡、馬來西亞</t>
    <phoneticPr fontId="4" type="noConversion"/>
  </si>
  <si>
    <t>新加坡、吉隆坡</t>
    <phoneticPr fontId="4" type="noConversion"/>
  </si>
  <si>
    <t>技術處專門委員、能源局技士、中企處科長、工業局科長、研發會專員、國合處專員</t>
    <phoneticPr fontId="5" type="noConversion"/>
  </si>
  <si>
    <t>技術處簡任技正、專員</t>
    <phoneticPr fontId="4" type="noConversion"/>
  </si>
  <si>
    <t>技術處科長、副研究員</t>
    <phoneticPr fontId="4" type="noConversion"/>
  </si>
  <si>
    <t>第13屆臺斐(南非)經貿諮商會議</t>
    <phoneticPr fontId="5" type="noConversion"/>
  </si>
  <si>
    <r>
      <t>(</t>
    </r>
    <r>
      <rPr>
        <sz val="12"/>
        <rFont val="新細明體"/>
        <family val="1"/>
        <charset val="136"/>
      </rPr>
      <t>二</t>
    </r>
    <r>
      <rPr>
        <sz val="12"/>
        <rFont val="Times New Roman"/>
        <family val="1"/>
      </rPr>
      <t>)</t>
    </r>
    <r>
      <rPr>
        <sz val="12"/>
        <rFont val="新細明體"/>
        <family val="1"/>
        <charset val="136"/>
      </rPr>
      <t>出席國際棉業諮詢委員會議</t>
    </r>
    <phoneticPr fontId="5" type="noConversion"/>
  </si>
  <si>
    <r>
      <rPr>
        <sz val="12"/>
        <rFont val="細明體"/>
        <family val="3"/>
        <charset val="136"/>
      </rPr>
      <t>國際棉業諮詢委員會第</t>
    </r>
    <r>
      <rPr>
        <sz val="12"/>
        <rFont val="Times New Roman"/>
        <family val="1"/>
      </rPr>
      <t>77</t>
    </r>
    <r>
      <rPr>
        <sz val="12"/>
        <rFont val="細明體"/>
        <family val="3"/>
        <charset val="136"/>
      </rPr>
      <t>屆年會</t>
    </r>
    <phoneticPr fontId="5" type="noConversion"/>
  </si>
  <si>
    <t>歐洲智慧城市團--「巴塞隆納智慧城市展」及「臺捷智慧城市應用論壇與商務交流媒合會」</t>
    <phoneticPr fontId="5" type="noConversion"/>
  </si>
  <si>
    <t>巴塞隆納、布拉格</t>
    <phoneticPr fontId="5" type="noConversion"/>
  </si>
  <si>
    <t>2018年經濟部美洲招商團</t>
    <phoneticPr fontId="5" type="noConversion"/>
  </si>
  <si>
    <t>第4屆臺印尼貿易投資聯合委員會議</t>
    <phoneticPr fontId="5" type="noConversion"/>
  </si>
  <si>
    <t>投資處副處長、專員</t>
    <phoneticPr fontId="5" type="noConversion"/>
  </si>
  <si>
    <t>第3屆臺馬經濟合作委員會會議</t>
    <phoneticPr fontId="5" type="noConversion"/>
  </si>
  <si>
    <t>投資處副處長、秘書</t>
    <phoneticPr fontId="5" type="noConversion"/>
  </si>
  <si>
    <t>APEC能源部長與企業執行長液化天然氣發展與貿易對話</t>
    <phoneticPr fontId="5" type="noConversion"/>
  </si>
  <si>
    <t>投資處副處長</t>
    <phoneticPr fontId="5" type="noConversion"/>
  </si>
  <si>
    <t xml:space="preserve">臺歐雙邊投資技術合作訪問團
</t>
    <phoneticPr fontId="5" type="noConversion"/>
  </si>
  <si>
    <t>投資處處長、研究員</t>
    <phoneticPr fontId="5" type="noConversion"/>
  </si>
  <si>
    <t>2018臺灣-東協(越泰)投資合作促進團</t>
    <phoneticPr fontId="5" type="noConversion"/>
  </si>
  <si>
    <t xml:space="preserve">投資處副處長、專門委員、專員
</t>
    <phoneticPr fontId="5" type="noConversion"/>
  </si>
  <si>
    <t>02</t>
    <phoneticPr fontId="4" type="noConversion"/>
  </si>
  <si>
    <t>2018臺灣東協馬星招商團</t>
    <phoneticPr fontId="4" type="noConversion"/>
  </si>
  <si>
    <t>投資處科長、組員</t>
    <phoneticPr fontId="5" type="noConversion"/>
  </si>
  <si>
    <t>技術處處長</t>
    <phoneticPr fontId="5" type="noConversion"/>
  </si>
  <si>
    <t>組團代表我方赴巴布亞紐幾內亞出席APEC PPSTI第11次會議</t>
    <phoneticPr fontId="4" type="noConversion"/>
  </si>
  <si>
    <r>
      <t>依據經濟部派送駐外經濟商務人員赴國外接受語文訓練實施計畫第8點規定，受訓人員為按月填報學習月報表</t>
    </r>
    <r>
      <rPr>
        <sz val="12"/>
        <color theme="1"/>
        <rFont val="新細明體"/>
        <family val="1"/>
        <charset val="136"/>
        <scheme val="minor"/>
      </rPr>
      <t>。</t>
    </r>
    <phoneticPr fontId="5" type="noConversion"/>
  </si>
  <si>
    <t>(一)臺日技術合作計畫</t>
    <phoneticPr fontId="4" type="noConversion"/>
  </si>
  <si>
    <t>創新創業與智慧應用趨勢研修</t>
    <phoneticPr fontId="4" type="noConversion"/>
  </si>
  <si>
    <t>工業局技士、技士、技術處研究員、中企處技正、專員、加工出口區課長、科長</t>
    <phoneticPr fontId="5" type="noConversion"/>
  </si>
  <si>
    <t>台日產業科技合作與創新連結研修團</t>
    <phoneticPr fontId="4" type="noConversion"/>
  </si>
  <si>
    <t>日本電子商務及工業生產調查實務研修</t>
    <phoneticPr fontId="4" type="noConversion"/>
  </si>
  <si>
    <t>統計處副處長、專員、專員、商業司專員</t>
    <phoneticPr fontId="5" type="noConversion"/>
  </si>
  <si>
    <t>日本消費性商品標示基準與國家標準標示規範與管理之研修</t>
    <phoneticPr fontId="4" type="noConversion"/>
  </si>
  <si>
    <t>標檢局科長、技正、技正、商業司專員</t>
    <phoneticPr fontId="5" type="noConversion"/>
  </si>
  <si>
    <t>水利署科長、第八河川局課長、第七河川局局長、十河局課長</t>
    <phoneticPr fontId="5" type="noConversion"/>
  </si>
  <si>
    <t>營造親水及生態河岸空間之策略</t>
    <phoneticPr fontId="4" type="noConversion"/>
  </si>
  <si>
    <t>福岡、日田、熊本</t>
    <phoneticPr fontId="5" type="noConversion"/>
  </si>
  <si>
    <t>由一般事務費勻支549,312元。</t>
    <phoneticPr fontId="5" type="noConversion"/>
  </si>
  <si>
    <t>由一般事務費勻支242,304元。</t>
    <phoneticPr fontId="5" type="noConversion"/>
  </si>
  <si>
    <t>107.08.05-107.08.12</t>
    <phoneticPr fontId="5" type="noConversion"/>
  </si>
  <si>
    <t>併同「106年參與國際科技活動計畫」(科發基金)之相關計畫辦理。</t>
    <phoneticPr fontId="4" type="noConversion"/>
  </si>
  <si>
    <t>因海峽兩岸投資保障和促進協議有關臺商協處之進度停滯不前，爰本項計畫未能執行。</t>
    <phoneticPr fontId="4" type="noConversion"/>
  </si>
  <si>
    <r>
      <t>(</t>
    </r>
    <r>
      <rPr>
        <sz val="12"/>
        <rFont val="細明體"/>
        <family val="3"/>
        <charset val="136"/>
      </rPr>
      <t>四</t>
    </r>
    <r>
      <rPr>
        <sz val="12"/>
        <rFont val="Times New Roman"/>
        <family val="1"/>
      </rPr>
      <t>)</t>
    </r>
    <r>
      <rPr>
        <sz val="12"/>
        <rFont val="細明體"/>
        <family val="3"/>
        <charset val="136"/>
      </rPr>
      <t>加強拓展歐洲、美洲、中東、非洲、亞太地區等經濟暨技術合作關係</t>
    </r>
    <phoneticPr fontId="5" type="noConversion"/>
  </si>
  <si>
    <t>09</t>
    <phoneticPr fontId="4" type="noConversion"/>
  </si>
  <si>
    <t>02</t>
    <phoneticPr fontId="4" type="noConversion"/>
  </si>
  <si>
    <t>由一般事務費勻支818元。</t>
    <phoneticPr fontId="4" type="noConversion"/>
  </si>
  <si>
    <t>1.由一般事務費勻支37,072元。 2.報告由主辦單位統一辦理。</t>
    <phoneticPr fontId="4" type="noConversion"/>
  </si>
  <si>
    <t>2018年美國探採礦年會(SME)國際會議</t>
    <phoneticPr fontId="4" type="noConversion"/>
  </si>
  <si>
    <t>107.08.27-107.08.31</t>
    <phoneticPr fontId="4" type="noConversion"/>
  </si>
  <si>
    <t>107.07.09奉核變更計畫。</t>
    <phoneticPr fontId="4" type="noConversion"/>
  </si>
  <si>
    <t>107.09.05奉核變更計畫。</t>
    <phoneticPr fontId="4" type="noConversion"/>
  </si>
  <si>
    <t>1.由一般事務費勻支3,739元。2.報告由主辦單位統一辦理。</t>
    <phoneticPr fontId="4" type="noConversion"/>
  </si>
  <si>
    <t>技術處處長、科技專家</t>
    <phoneticPr fontId="5" type="noConversion"/>
  </si>
  <si>
    <t>投資處副處長、科長、組員</t>
    <phoneticPr fontId="5" type="noConversion"/>
  </si>
  <si>
    <t>同奈省</t>
    <phoneticPr fontId="4" type="noConversion"/>
  </si>
  <si>
    <t>卡拉旺</t>
    <phoneticPr fontId="4" type="noConversion"/>
  </si>
  <si>
    <t>卡拉旺</t>
    <phoneticPr fontId="4" type="noConversion"/>
  </si>
  <si>
    <t>1.以一般事務費勻支115,991元。2.外籍講師來台及學員來台機票款。</t>
    <phoneticPr fontId="5" type="noConversion"/>
  </si>
  <si>
    <t>經濟部次長、國合處處長、科長</t>
    <phoneticPr fontId="5" type="noConversion"/>
  </si>
  <si>
    <t>國合處處長、專門委員、組員</t>
    <phoneticPr fontId="5" type="noConversion"/>
  </si>
  <si>
    <t>(3)訪問</t>
    <phoneticPr fontId="5" type="noConversion"/>
  </si>
  <si>
    <t>恩加梅納、杜蒙</t>
    <phoneticPr fontId="4" type="noConversion"/>
  </si>
  <si>
    <t xml:space="preserve">投資業務處組員、國合處技士、貿易局科員、科員、國合處組員
</t>
    <phoneticPr fontId="4" type="noConversion"/>
  </si>
  <si>
    <t>商業司專門委員、科員</t>
    <phoneticPr fontId="4" type="noConversion"/>
  </si>
  <si>
    <t>商業司專門委員、專員</t>
    <phoneticPr fontId="4" type="noConversion"/>
  </si>
  <si>
    <t>商業司專門委員、科長、專員</t>
    <phoneticPr fontId="4" type="noConversion"/>
  </si>
  <si>
    <t>商業司專門委員</t>
    <phoneticPr fontId="4" type="noConversion"/>
  </si>
  <si>
    <t>107.01.14-107.01.20</t>
    <phoneticPr fontId="5" type="noConversion"/>
  </si>
  <si>
    <t>107.01.26-107.02.02</t>
    <phoneticPr fontId="5" type="noConversion"/>
  </si>
  <si>
    <t>107.02.28-107.03.07</t>
    <phoneticPr fontId="5" type="noConversion"/>
  </si>
  <si>
    <t>107.04.14-107.04.19</t>
    <phoneticPr fontId="5" type="noConversion"/>
  </si>
  <si>
    <t>107.05.21-107.05.26</t>
    <phoneticPr fontId="5" type="noConversion"/>
  </si>
  <si>
    <t>107.04.25-107.04.30</t>
    <phoneticPr fontId="5" type="noConversion"/>
  </si>
  <si>
    <t>107.06.02-107.06.13</t>
    <phoneticPr fontId="5" type="noConversion"/>
  </si>
  <si>
    <t>107.06.23-107.07.01</t>
    <phoneticPr fontId="5" type="noConversion"/>
  </si>
  <si>
    <t>107.06.22-107.07.02</t>
    <phoneticPr fontId="5" type="noConversion"/>
  </si>
  <si>
    <t>107.06.24-107.07.01</t>
    <phoneticPr fontId="5" type="noConversion"/>
  </si>
  <si>
    <t>107.07.29-107.08.04</t>
    <phoneticPr fontId="5" type="noConversion"/>
  </si>
  <si>
    <t>107.07.29-107.08.05</t>
    <phoneticPr fontId="5" type="noConversion"/>
  </si>
  <si>
    <t>107.08.11-107.08.17</t>
    <phoneticPr fontId="4" type="noConversion"/>
  </si>
  <si>
    <t>107.08.25-107.09.02</t>
    <phoneticPr fontId="4" type="noConversion"/>
  </si>
  <si>
    <t>107.09.15-107.09.23</t>
    <phoneticPr fontId="4" type="noConversion"/>
  </si>
  <si>
    <t>107.09.08-107.09.16</t>
    <phoneticPr fontId="4" type="noConversion"/>
  </si>
  <si>
    <t>107.09.11-107.09.16</t>
    <phoneticPr fontId="4" type="noConversion"/>
  </si>
  <si>
    <t>107.09.09-107.09.16</t>
    <phoneticPr fontId="4" type="noConversion"/>
  </si>
  <si>
    <t>107.09.23-107.09.25</t>
    <phoneticPr fontId="4" type="noConversion"/>
  </si>
  <si>
    <t>107.10.15-107.10.19</t>
    <phoneticPr fontId="4" type="noConversion"/>
  </si>
  <si>
    <t>107.12.02-107.12.09</t>
    <phoneticPr fontId="4" type="noConversion"/>
  </si>
  <si>
    <t>由一般事務費勻支125,152元。</t>
    <phoneticPr fontId="5" type="noConversion"/>
  </si>
  <si>
    <t>經濟部次長、國合處處長、專門委員、秘書、海洋大學教授、臺經院經理、駐斐經濟組組長、駐史經參處副參事</t>
    <phoneticPr fontId="5" type="noConversion"/>
  </si>
  <si>
    <t>(二)科發基金-跨境電子商務交易躍升旗艦計畫</t>
    <phoneticPr fontId="5" type="noConversion"/>
  </si>
  <si>
    <t>出席107年APEC SOM3「第3次貿易暨投資委員會(CTI3)會議及其項下之專家會議」-電子商務指導小組(ECSG)會議</t>
    <phoneticPr fontId="4" type="noConversion"/>
  </si>
  <si>
    <t>電子商務拓商團-赴印尼拜會當地電商主管機關、電商公協會及業者，辦理媒合交流會</t>
    <phoneticPr fontId="4" type="noConversion"/>
  </si>
  <si>
    <t>泰國電子商務拓商團-為配合新南向政策，以協助我國電商業者拓展東南亞市場，籌組電子商務團赴泰國進行參訪交流暨辦理Taiwan Day相關活動一案</t>
    <phoneticPr fontId="4" type="noConversion"/>
  </si>
  <si>
    <t>國合處處長、組員、駐奈及利亞經濟組組長、紡紗公會理事長(大東紡織理事長)</t>
    <phoneticPr fontId="5" type="noConversion"/>
  </si>
  <si>
    <t>報告由主辦單位統一辦理。</t>
    <phoneticPr fontId="4" type="noConversion"/>
  </si>
  <si>
    <t>報告由主辦單位統一辦理。</t>
    <phoneticPr fontId="5" type="noConversion"/>
  </si>
  <si>
    <t>邀訪日本專家來臺指導機票款，免提出國報告。</t>
    <phoneticPr fontId="4" type="noConversion"/>
  </si>
  <si>
    <t>邀訪日本專家來臺指導機票款，免提出國報告。</t>
    <phoneticPr fontId="5" type="noConversion"/>
  </si>
  <si>
    <t>來臺受訓之機票款，無需提出報告。</t>
    <phoneticPr fontId="4" type="noConversion"/>
  </si>
  <si>
    <t>派遣專家赴他國技術指導機票款，免提出國報告。</t>
    <phoneticPr fontId="5" type="noConversion"/>
  </si>
  <si>
    <t>安排費用,無需提報告。</t>
    <phoneticPr fontId="5" type="noConversion"/>
  </si>
  <si>
    <t>因取消行程，僅支付簽證及退票手續費。</t>
    <phoneticPr fontId="5" type="noConversion"/>
  </si>
  <si>
    <t>因智慧局107年度赴陸計畫取消（兩岸商標論壇及著作權論壇），爰無法成行。</t>
    <phoneticPr fontId="4" type="noConversion"/>
  </si>
  <si>
    <t>本項由外交部主辦，且全數改由該部負擔經費及逕向其請領結報，原編列107,000元改支應(一)籌組赴美、日、歐招商團所需經費。</t>
    <phoneticPr fontId="5" type="noConversion"/>
  </si>
  <si>
    <t>Deloitte Tohmatsu Venture Support Co., Ltd.事業統括本部長</t>
    <phoneticPr fontId="5" type="noConversion"/>
  </si>
  <si>
    <t>返國開會免提報告。</t>
    <phoneticPr fontId="5" type="noConversion"/>
  </si>
  <si>
    <t>勻支一般事務費237,500元及(六)參加投資相關國際經貿組織會議107,000元。</t>
    <phoneticPr fontId="5" type="noConversion"/>
  </si>
  <si>
    <t>前往菲律賓參加消防署訓練中心防災訓練課程</t>
    <phoneticPr fontId="4" type="noConversion"/>
  </si>
  <si>
    <t>赴大陸
地區類別</t>
    <phoneticPr fontId="5" type="noConversion"/>
  </si>
  <si>
    <t>本年度原規劃參與以色列資安團，惟因另有要公不克派員。</t>
    <phoneticPr fontId="5" type="noConversion"/>
  </si>
  <si>
    <t>何○金</t>
    <phoneticPr fontId="4" type="noConversion"/>
  </si>
  <si>
    <t>柯○飛</t>
    <phoneticPr fontId="5" type="noConversion"/>
  </si>
  <si>
    <t>吳○宸、蔡○文</t>
    <phoneticPr fontId="5" type="noConversion"/>
  </si>
  <si>
    <t>吳○宸</t>
    <phoneticPr fontId="5" type="noConversion"/>
  </si>
  <si>
    <t>邱○煜</t>
    <phoneticPr fontId="5" type="noConversion"/>
  </si>
  <si>
    <t>吳○宸</t>
    <phoneticPr fontId="5" type="noConversion"/>
  </si>
  <si>
    <t>鄧○中、宋○豪、黃○兆</t>
    <phoneticPr fontId="5" type="noConversion"/>
  </si>
  <si>
    <t>陳○揚、柯○飛、蔡○文</t>
    <phoneticPr fontId="5" type="noConversion"/>
  </si>
  <si>
    <t>簡○宇</t>
    <phoneticPr fontId="5" type="noConversion"/>
  </si>
  <si>
    <t>蔡○中、吳○盛</t>
    <phoneticPr fontId="5" type="noConversion"/>
  </si>
  <si>
    <t>蕭○榮、羅○軒</t>
    <phoneticPr fontId="5" type="noConversion"/>
  </si>
  <si>
    <t>鮑○妮</t>
    <phoneticPr fontId="5" type="noConversion"/>
  </si>
  <si>
    <t>鄧○中、吳○宸、蔡○棠</t>
    <phoneticPr fontId="5" type="noConversion"/>
  </si>
  <si>
    <t>簡○宇、黃○中</t>
    <phoneticPr fontId="5" type="noConversion"/>
  </si>
  <si>
    <t>李○鑫</t>
    <phoneticPr fontId="5" type="noConversion"/>
  </si>
  <si>
    <t>楊○慶</t>
    <phoneticPr fontId="5" type="noConversion"/>
  </si>
  <si>
    <t xml:space="preserve">張○祥   </t>
    <phoneticPr fontId="4" type="noConversion"/>
  </si>
  <si>
    <t>林○生</t>
    <phoneticPr fontId="4" type="noConversion"/>
  </si>
  <si>
    <t>黃○翰</t>
    <phoneticPr fontId="4" type="noConversion"/>
  </si>
  <si>
    <t>羅○生</t>
    <phoneticPr fontId="4" type="noConversion"/>
  </si>
  <si>
    <t>張○凱、陳○靜</t>
    <phoneticPr fontId="4" type="noConversion"/>
  </si>
  <si>
    <t>林○鉅、何○慶</t>
    <phoneticPr fontId="4" type="noConversion"/>
  </si>
  <si>
    <t>李○生</t>
    <phoneticPr fontId="4" type="noConversion"/>
  </si>
  <si>
    <t>林○生
趙○廸</t>
    <phoneticPr fontId="4" type="noConversion"/>
  </si>
  <si>
    <t>蔡○陞</t>
    <phoneticPr fontId="4" type="noConversion"/>
  </si>
  <si>
    <t>楊○國</t>
    <phoneticPr fontId="4" type="noConversion"/>
  </si>
  <si>
    <t>羅○生、范姜○皓</t>
    <phoneticPr fontId="4" type="noConversion"/>
  </si>
  <si>
    <t>鄒○新</t>
    <phoneticPr fontId="4" type="noConversion"/>
  </si>
  <si>
    <t>劉○櫻</t>
    <phoneticPr fontId="4" type="noConversion"/>
  </si>
  <si>
    <t>何○瑋</t>
    <phoneticPr fontId="4" type="noConversion"/>
  </si>
  <si>
    <t>戴○丞</t>
    <phoneticPr fontId="4" type="noConversion"/>
  </si>
  <si>
    <t>張○祥</t>
    <phoneticPr fontId="4" type="noConversion"/>
  </si>
  <si>
    <t xml:space="preserve"> 林○鉅</t>
    <phoneticPr fontId="4" type="noConversion"/>
  </si>
  <si>
    <t>胡○蒂</t>
    <phoneticPr fontId="4" type="noConversion"/>
  </si>
  <si>
    <t>郭○中</t>
    <phoneticPr fontId="4" type="noConversion"/>
  </si>
  <si>
    <t>邵○</t>
    <phoneticPr fontId="4" type="noConversion"/>
  </si>
  <si>
    <t>羅○生、張○凱</t>
    <phoneticPr fontId="4" type="noConversion"/>
  </si>
  <si>
    <r>
      <t>許○添</t>
    </r>
    <r>
      <rPr>
        <sz val="12"/>
        <color indexed="8"/>
        <rFont val="新細明體"/>
        <family val="1"/>
        <charset val="136"/>
        <scheme val="minor"/>
      </rPr>
      <t>、李○毅、曾○筠</t>
    </r>
    <phoneticPr fontId="4" type="noConversion"/>
  </si>
  <si>
    <t>許○添、郭○宜</t>
    <phoneticPr fontId="4" type="noConversion"/>
  </si>
  <si>
    <t>許○添、林○宜</t>
    <phoneticPr fontId="4" type="noConversion"/>
  </si>
  <si>
    <t>呂○忻</t>
    <phoneticPr fontId="4" type="noConversion"/>
  </si>
  <si>
    <t>許○添</t>
    <phoneticPr fontId="4" type="noConversion"/>
  </si>
  <si>
    <t>陳○順、王○琮</t>
    <phoneticPr fontId="4" type="noConversion"/>
  </si>
  <si>
    <t>戴○勲</t>
    <phoneticPr fontId="4" type="noConversion"/>
  </si>
  <si>
    <t>許○安</t>
    <phoneticPr fontId="4" type="noConversion"/>
  </si>
  <si>
    <t>戴○航</t>
    <phoneticPr fontId="4" type="noConversion"/>
  </si>
  <si>
    <t>李○成</t>
    <phoneticPr fontId="4" type="noConversion"/>
  </si>
  <si>
    <t>陳○瑄、吳○逸</t>
    <phoneticPr fontId="4" type="noConversion"/>
  </si>
  <si>
    <t>陳○沁、陳○穎、劉○傑、邱○晴、陳○璋</t>
    <phoneticPr fontId="4" type="noConversion"/>
  </si>
  <si>
    <t>張○欣、施○杰、李○恩、葉○彬</t>
    <phoneticPr fontId="5" type="noConversion"/>
  </si>
  <si>
    <t>黃○苓、李○埕、曹○修、李○宸</t>
    <phoneticPr fontId="5" type="noConversion"/>
  </si>
  <si>
    <t>王○娟、魏○佑、張○容、曾○筠</t>
    <phoneticPr fontId="5" type="noConversion"/>
  </si>
  <si>
    <t>楊○國、黃○智、陳○君、張○評、林○鳳、郭○馥</t>
    <phoneticPr fontId="5" type="noConversion"/>
  </si>
  <si>
    <t>吳○生、陳○賓、李○蒨、簡○良、蔡○玲、陳○洲、羅○穎</t>
    <phoneticPr fontId="5" type="noConversion"/>
  </si>
  <si>
    <t>何○龍</t>
    <phoneticPr fontId="4" type="noConversion"/>
  </si>
  <si>
    <t>柏○芳</t>
    <phoneticPr fontId="4" type="noConversion"/>
  </si>
  <si>
    <t>周○棟</t>
    <phoneticPr fontId="4" type="noConversion"/>
  </si>
  <si>
    <t>莊○賢</t>
    <phoneticPr fontId="4" type="noConversion"/>
  </si>
  <si>
    <t>王○懿</t>
    <phoneticPr fontId="4" type="noConversion"/>
  </si>
  <si>
    <t>洪○琳</t>
    <phoneticPr fontId="4" type="noConversion"/>
  </si>
  <si>
    <t>劉○然</t>
    <phoneticPr fontId="4" type="noConversion"/>
  </si>
  <si>
    <t>楊○玲</t>
    <phoneticPr fontId="4" type="noConversion"/>
  </si>
  <si>
    <t>梁○珠</t>
    <phoneticPr fontId="4" type="noConversion"/>
  </si>
  <si>
    <t>劉○宏</t>
    <phoneticPr fontId="4" type="noConversion"/>
  </si>
  <si>
    <t>蔡○雯</t>
    <phoneticPr fontId="4" type="noConversion"/>
  </si>
  <si>
    <t>吳○盛</t>
    <phoneticPr fontId="4" type="noConversion"/>
  </si>
  <si>
    <t>羅○生</t>
    <phoneticPr fontId="4" type="noConversion"/>
  </si>
  <si>
    <t>翁○德、侯○吟</t>
    <phoneticPr fontId="5" type="noConversion"/>
  </si>
  <si>
    <t>陳○全、林○玲、林○蓉</t>
    <phoneticPr fontId="5" type="noConversion"/>
  </si>
  <si>
    <t>朱○華</t>
    <phoneticPr fontId="5" type="noConversion"/>
  </si>
  <si>
    <t>張○斌、王○懿</t>
    <phoneticPr fontId="5" type="noConversion"/>
  </si>
  <si>
    <t>曾○照、黃○剛</t>
    <phoneticPr fontId="5" type="noConversion"/>
  </si>
  <si>
    <t>鄧○中、羅○軒、蔡○棠</t>
    <phoneticPr fontId="5" type="noConversion"/>
  </si>
  <si>
    <t>蕭○榮、羅○軒、王○文</t>
    <phoneticPr fontId="5" type="noConversion"/>
  </si>
  <si>
    <t>黃○中</t>
    <phoneticPr fontId="5" type="noConversion"/>
  </si>
  <si>
    <t>鮑○妮、吳○菁、葉○銘</t>
    <phoneticPr fontId="5" type="noConversion"/>
  </si>
  <si>
    <t>曾○安</t>
    <phoneticPr fontId="5" type="noConversion"/>
  </si>
  <si>
    <t>邱○煜</t>
    <phoneticPr fontId="5" type="noConversion"/>
  </si>
  <si>
    <t>蕭○榮、柯○飛</t>
    <phoneticPr fontId="5" type="noConversion"/>
  </si>
  <si>
    <t>陳○揚</t>
    <phoneticPr fontId="5" type="noConversion"/>
  </si>
  <si>
    <t>曾○安、羅○軒</t>
    <phoneticPr fontId="5" type="noConversion"/>
  </si>
  <si>
    <t>張○箴</t>
    <phoneticPr fontId="5" type="noConversion"/>
  </si>
  <si>
    <t>石○玲</t>
    <phoneticPr fontId="5" type="noConversion"/>
  </si>
  <si>
    <t>曾○安、黃○剛</t>
    <phoneticPr fontId="5" type="noConversion"/>
  </si>
  <si>
    <t>張○彬</t>
    <phoneticPr fontId="5" type="noConversion"/>
  </si>
  <si>
    <t>王○琮</t>
    <phoneticPr fontId="4" type="noConversion"/>
  </si>
  <si>
    <t>李○
曾○雲</t>
    <phoneticPr fontId="4" type="noConversion"/>
  </si>
  <si>
    <t>曾○雲
賴○珊</t>
    <phoneticPr fontId="4" type="noConversion"/>
  </si>
  <si>
    <t>陳○順、李○毅、杜○龍</t>
    <phoneticPr fontId="4" type="noConversion"/>
  </si>
  <si>
    <t>李○、翁○婷</t>
    <phoneticPr fontId="4" type="noConversion"/>
  </si>
  <si>
    <t xml:space="preserve">王○花、江○若、朱○伶
</t>
    <phoneticPr fontId="5" type="noConversion"/>
  </si>
  <si>
    <t>王○花、江○若、劉○珍、陳○煌、陳○湖、林○宏、梁○聿、陳○儀</t>
    <phoneticPr fontId="5" type="noConversion"/>
  </si>
  <si>
    <t>江○若、劉○珍、陳○璋</t>
    <phoneticPr fontId="5" type="noConversion"/>
  </si>
  <si>
    <t>江○若、陳○典、石○京、陳○忠</t>
    <phoneticPr fontId="5" type="noConversion"/>
  </si>
  <si>
    <t>黃○平</t>
    <phoneticPr fontId="5" type="noConversion"/>
  </si>
  <si>
    <t>王○輝</t>
    <phoneticPr fontId="5" type="noConversion"/>
  </si>
  <si>
    <t>齊藤○馬</t>
    <phoneticPr fontId="5" type="noConversion"/>
  </si>
  <si>
    <t>西田○子女士</t>
    <phoneticPr fontId="5" type="noConversion"/>
  </si>
  <si>
    <t>王○欽</t>
    <phoneticPr fontId="5" type="noConversion"/>
  </si>
  <si>
    <t>翁○德、莊○甘</t>
    <phoneticPr fontId="5" type="noConversion"/>
  </si>
  <si>
    <t>龔○鑫、陳○全、林○杏、劉○嘉</t>
    <phoneticPr fontId="5" type="noConversion"/>
  </si>
  <si>
    <t>曾○生、章○智、張○薰、張○嘉、莊○佑</t>
    <phoneticPr fontId="5" type="noConversion"/>
  </si>
  <si>
    <t>陳○全、劉○君</t>
    <phoneticPr fontId="5" type="noConversion"/>
  </si>
  <si>
    <t>陳○全、朱○華</t>
    <phoneticPr fontId="5" type="noConversion"/>
  </si>
  <si>
    <t>王○花、章○智、林○杏、陳○沁</t>
    <phoneticPr fontId="5" type="noConversion"/>
  </si>
  <si>
    <t>1.Pham ○ Hieu、
2.Juvy○、
3.Karolina ○、
4.Martin○、
5.Hakob○、
6.Ondrej ○、
7.Lukas ○、
8.Muhamad○Mansor、
9.Febyan○ Pramanta、
10.Martin○、
11.Tibor○、
12.Radim ○、
13.Pave○</t>
    <phoneticPr fontId="5" type="noConversion"/>
  </si>
  <si>
    <t>高松 ○行(Takamatsu ○)</t>
    <phoneticPr fontId="5" type="noConversion"/>
  </si>
  <si>
    <t>兒玉○近(KODAMA
○)</t>
    <phoneticPr fontId="5" type="noConversion"/>
  </si>
  <si>
    <t>陳○全</t>
    <phoneticPr fontId="5" type="noConversion"/>
  </si>
  <si>
    <t>許○鈞</t>
    <phoneticPr fontId="4" type="noConversion"/>
  </si>
  <si>
    <t>何○禛</t>
    <phoneticPr fontId="4" type="noConversion"/>
  </si>
  <si>
    <t>莊○玲、謝○芳</t>
    <phoneticPr fontId="5" type="noConversion"/>
  </si>
  <si>
    <t>陳○順、李○毅、呂○忻</t>
    <phoneticPr fontId="5" type="noConversion"/>
  </si>
  <si>
    <t>翁○德</t>
    <phoneticPr fontId="5" type="noConversion"/>
  </si>
  <si>
    <t>陳○全、
翁○德、
侯○吟</t>
    <phoneticPr fontId="5" type="noConversion"/>
  </si>
  <si>
    <t>章○智</t>
    <phoneticPr fontId="5" type="noConversion"/>
  </si>
  <si>
    <t>羅○生、
張○祥</t>
    <phoneticPr fontId="5" type="noConversion"/>
  </si>
  <si>
    <t>賴○亮、吳○潔</t>
    <phoneticPr fontId="4" type="noConversion"/>
  </si>
  <si>
    <t>劉○淇</t>
    <phoneticPr fontId="4" type="noConversion"/>
  </si>
  <si>
    <t>許○忠、彭○雄</t>
    <phoneticPr fontId="4" type="noConversion"/>
  </si>
  <si>
    <t>蔡○吉</t>
    <phoneticPr fontId="4" type="noConversion"/>
  </si>
  <si>
    <t>楊○玲、黃○萍</t>
    <phoneticPr fontId="4" type="noConversion"/>
  </si>
  <si>
    <t>張○穗、    劉○佳</t>
    <phoneticPr fontId="4" type="noConversion"/>
  </si>
  <si>
    <t>張○祥</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</si>
</sst>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quot;$&quot;* #,##0_-;\-&quot;$&quot;* #,##0_-;_-&quot;$&quot;* &quot;-&quot;_-;_-@_-"/>
    <numFmt numFmtId="41" formatCode="_-* #,##0_-;\-* #,##0_-;_-* &quot;-&quot;_-;_-@_-"/>
    <numFmt numFmtId="44" formatCode="_-&quot;$&quot;* #,##0.00_-;\-&quot;$&quot;* #,##0.00_-;_-&quot;$&quot;* &quot;-&quot;??_-;_-@_-"/>
    <numFmt numFmtId="43" formatCode="_-* #,##0.00_-;\-* #,##0.00_-;_-* &quot;-&quot;??_-;_-@_-"/>
    <numFmt numFmtId="176" formatCode="#,##0_);[Red]\(#,##0\)"/>
    <numFmt numFmtId="177" formatCode="General_)"/>
    <numFmt numFmtId="178" formatCode="0.00_)"/>
    <numFmt numFmtId="179" formatCode="#,##0_ "/>
    <numFmt numFmtId="180" formatCode="m&quot;月&quot;d&quot;日&quot;"/>
    <numFmt numFmtId="181" formatCode="_-* #,##0_-;\-* #,##0_-;_-* &quot;-&quot;??_-;_-@_-"/>
  </numFmts>
  <fonts count="53" x14ac:knownFonts="1">
    <font>
      <sz val="12"/>
      <name val="新細明體"/>
      <family val="1"/>
      <charset val="136"/>
    </font>
    <font>
      <sz val="12"/>
      <color theme="1"/>
      <name val="新細明體"/>
      <family val="2"/>
      <charset val="136"/>
      <scheme val="minor"/>
    </font>
    <font>
      <sz val="12"/>
      <name val="新細明體"/>
      <family val="1"/>
      <charset val="136"/>
    </font>
    <font>
      <b/>
      <sz val="16"/>
      <name val="新細明體"/>
      <family val="1"/>
      <charset val="136"/>
    </font>
    <font>
      <sz val="9"/>
      <name val="新細明體"/>
      <family val="1"/>
      <charset val="136"/>
    </font>
    <font>
      <sz val="9"/>
      <name val="細明體"/>
      <family val="3"/>
      <charset val="136"/>
    </font>
    <font>
      <sz val="16"/>
      <name val="新細明體"/>
      <family val="1"/>
      <charset val="136"/>
    </font>
    <font>
      <sz val="12"/>
      <color indexed="8"/>
      <name val="新細明體"/>
      <family val="1"/>
      <charset val="136"/>
    </font>
    <font>
      <sz val="12"/>
      <color theme="1"/>
      <name val="新細明體"/>
      <family val="1"/>
      <charset val="136"/>
    </font>
    <font>
      <sz val="12"/>
      <name val="Times New Roman"/>
      <family val="1"/>
    </font>
    <font>
      <sz val="12"/>
      <color rgb="FFFFFF00"/>
      <name val="新細明體"/>
      <family val="1"/>
      <charset val="136"/>
    </font>
    <font>
      <b/>
      <sz val="12"/>
      <color indexed="8"/>
      <name val="新細明體"/>
      <family val="1"/>
      <charset val="136"/>
    </font>
    <font>
      <b/>
      <sz val="12"/>
      <color theme="1"/>
      <name val="新細明體"/>
      <family val="1"/>
      <charset val="136"/>
    </font>
    <font>
      <sz val="12"/>
      <color indexed="9"/>
      <name val="新細明體"/>
      <family val="1"/>
      <charset val="136"/>
    </font>
    <font>
      <sz val="11"/>
      <name val="Times New Roman"/>
      <family val="1"/>
    </font>
    <font>
      <sz val="12"/>
      <name val="Courier"/>
      <family val="3"/>
    </font>
    <font>
      <b/>
      <i/>
      <sz val="16"/>
      <name val="Helv"/>
      <family val="2"/>
    </font>
    <font>
      <sz val="10"/>
      <name val="Arial"/>
      <family val="2"/>
    </font>
    <font>
      <sz val="12"/>
      <color theme="1"/>
      <name val="新細明體"/>
      <family val="1"/>
      <charset val="136"/>
      <scheme val="minor"/>
    </font>
    <font>
      <sz val="12"/>
      <color indexed="60"/>
      <name val="新細明體"/>
      <family val="1"/>
      <charset val="136"/>
    </font>
    <font>
      <sz val="12"/>
      <color indexed="17"/>
      <name val="新細明體"/>
      <family val="1"/>
      <charset val="136"/>
    </font>
    <font>
      <b/>
      <sz val="12"/>
      <color indexed="52"/>
      <name val="新細明體"/>
      <family val="1"/>
      <charset val="136"/>
    </font>
    <font>
      <sz val="12"/>
      <color indexed="52"/>
      <name val="新細明體"/>
      <family val="1"/>
      <charset val="136"/>
    </font>
    <font>
      <u/>
      <sz val="9"/>
      <color indexed="12"/>
      <name val="新細明體"/>
      <family val="1"/>
      <charset val="136"/>
    </font>
    <font>
      <u/>
      <sz val="12"/>
      <color indexed="12"/>
      <name val="新細明體"/>
      <family val="1"/>
      <charset val="136"/>
    </font>
    <font>
      <i/>
      <sz val="12"/>
      <color indexed="23"/>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8"/>
      <color indexed="56"/>
      <name val="新細明體"/>
      <family val="1"/>
      <charset val="136"/>
    </font>
    <font>
      <sz val="10"/>
      <name val="Helv"/>
      <family val="2"/>
    </font>
    <font>
      <sz val="12"/>
      <color indexed="62"/>
      <name val="新細明體"/>
      <family val="1"/>
      <charset val="136"/>
    </font>
    <font>
      <b/>
      <sz val="12"/>
      <color indexed="63"/>
      <name val="新細明體"/>
      <family val="1"/>
      <charset val="136"/>
    </font>
    <font>
      <b/>
      <sz val="12"/>
      <color indexed="9"/>
      <name val="新細明體"/>
      <family val="1"/>
      <charset val="136"/>
    </font>
    <font>
      <sz val="12"/>
      <color indexed="20"/>
      <name val="新細明體"/>
      <family val="1"/>
      <charset val="136"/>
    </font>
    <font>
      <sz val="12"/>
      <color indexed="10"/>
      <name val="新細明體"/>
      <family val="1"/>
      <charset val="136"/>
    </font>
    <font>
      <b/>
      <sz val="16"/>
      <color theme="1"/>
      <name val="新細明體"/>
      <family val="1"/>
      <charset val="136"/>
      <scheme val="minor"/>
    </font>
    <font>
      <sz val="16"/>
      <color theme="1"/>
      <name val="新細明體"/>
      <family val="1"/>
      <charset val="136"/>
      <scheme val="minor"/>
    </font>
    <font>
      <sz val="14"/>
      <color theme="1"/>
      <name val="新細明體"/>
      <family val="1"/>
      <charset val="136"/>
      <scheme val="minor"/>
    </font>
    <font>
      <b/>
      <sz val="11"/>
      <color theme="1"/>
      <name val="新細明體"/>
      <family val="1"/>
      <charset val="136"/>
      <scheme val="minor"/>
    </font>
    <font>
      <sz val="12"/>
      <name val="新細明體"/>
      <family val="1"/>
      <charset val="136"/>
      <scheme val="minor"/>
    </font>
    <font>
      <sz val="12"/>
      <color indexed="8"/>
      <name val="新細明體"/>
      <family val="1"/>
      <charset val="136"/>
      <scheme val="minor"/>
    </font>
    <font>
      <sz val="12"/>
      <color rgb="FFFF0000"/>
      <name val="新細明體"/>
      <family val="1"/>
      <charset val="136"/>
    </font>
    <font>
      <sz val="12"/>
      <color indexed="8"/>
      <name val="標楷體"/>
      <family val="4"/>
      <charset val="136"/>
    </font>
    <font>
      <b/>
      <sz val="9"/>
      <color indexed="81"/>
      <name val="細明體"/>
      <family val="3"/>
      <charset val="136"/>
    </font>
    <font>
      <b/>
      <sz val="9"/>
      <color indexed="81"/>
      <name val="Tahoma"/>
      <family val="2"/>
    </font>
    <font>
      <sz val="9"/>
      <color indexed="81"/>
      <name val="Tahoma"/>
      <family val="2"/>
    </font>
    <font>
      <sz val="12"/>
      <color indexed="81"/>
      <name val="細明體"/>
      <family val="3"/>
      <charset val="136"/>
    </font>
    <font>
      <sz val="14"/>
      <color indexed="81"/>
      <name val="細明體"/>
      <family val="3"/>
      <charset val="136"/>
    </font>
    <font>
      <sz val="12"/>
      <color indexed="8"/>
      <name val="新細明體"/>
      <family val="1"/>
      <charset val="136"/>
      <scheme val="major"/>
    </font>
    <font>
      <sz val="12"/>
      <name val="細明體"/>
      <family val="3"/>
      <charset val="136"/>
    </font>
    <font>
      <sz val="12"/>
      <name val="標楷體"/>
      <family val="4"/>
      <charset val="136"/>
    </font>
    <font>
      <sz val="12"/>
      <name val="新細明體"/>
      <family val="1"/>
      <charset val="136"/>
      <scheme val="major"/>
    </font>
  </fonts>
  <fills count="29">
    <fill>
      <patternFill patternType="none"/>
    </fill>
    <fill>
      <patternFill patternType="gray125"/>
    </fill>
    <fill>
      <patternFill patternType="solid">
        <fgColor theme="0"/>
        <bgColor indexed="64"/>
      </patternFill>
    </fill>
    <fill>
      <patternFill patternType="solid">
        <fgColor rgb="FFFFCC66"/>
        <bgColor indexed="64"/>
      </patternFill>
    </fill>
    <fill>
      <patternFill patternType="solid">
        <fgColor indexed="4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9"/>
        <bgColor indexed="64"/>
      </patternFill>
    </fill>
    <fill>
      <patternFill patternType="solid">
        <fgColor indexed="43"/>
      </patternFill>
    </fill>
    <fill>
      <patternFill patternType="solid">
        <fgColor indexed="22"/>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9" tint="0.39997558519241921"/>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s>
  <cellStyleXfs count="166">
    <xf numFmtId="0" fontId="0"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13" fillId="15"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38" fontId="14" fillId="0" borderId="0" applyBorder="0" applyAlignment="0"/>
    <xf numFmtId="177" fontId="15" fillId="19" borderId="2" applyNumberFormat="0" applyFont="0" applyFill="0" applyBorder="0">
      <alignment horizontal="center" vertical="center"/>
    </xf>
    <xf numFmtId="178" fontId="16" fillId="0" borderId="0"/>
    <xf numFmtId="0" fontId="17"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7" fillId="0" borderId="0"/>
    <xf numFmtId="0" fontId="2" fillId="0" borderId="0"/>
    <xf numFmtId="3" fontId="2" fillId="0" borderId="0">
      <alignment vertical="center"/>
    </xf>
    <xf numFmtId="0" fontId="2" fillId="0" borderId="0">
      <alignment vertical="center"/>
    </xf>
    <xf numFmtId="0" fontId="2" fillId="0" borderId="0">
      <alignment vertical="center"/>
    </xf>
    <xf numFmtId="0" fontId="2" fillId="0" borderId="0">
      <alignment vertical="center"/>
    </xf>
    <xf numFmtId="0" fontId="18" fillId="0" borderId="0">
      <alignment vertical="center"/>
    </xf>
    <xf numFmtId="3" fontId="2" fillId="0" borderId="0">
      <alignment vertical="center"/>
    </xf>
    <xf numFmtId="0" fontId="17"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8"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17" fillId="0" borderId="0"/>
    <xf numFmtId="43" fontId="2" fillId="0" borderId="0" applyFont="0" applyFill="0" applyBorder="0" applyAlignment="0" applyProtection="0"/>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xf numFmtId="43" fontId="2" fillId="0" borderId="0" applyFont="0" applyFill="0" applyBorder="0" applyAlignment="0" applyProtection="0">
      <alignment vertical="center"/>
    </xf>
    <xf numFmtId="43" fontId="2"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alignment vertical="center"/>
    </xf>
    <xf numFmtId="43" fontId="18" fillId="0" borderId="0" applyFont="0" applyFill="0" applyBorder="0" applyAlignment="0" applyProtection="0">
      <alignment vertical="center"/>
    </xf>
    <xf numFmtId="41" fontId="7" fillId="0" borderId="0" applyFont="0" applyFill="0" applyBorder="0" applyAlignment="0" applyProtection="0">
      <alignment vertical="center"/>
    </xf>
    <xf numFmtId="0" fontId="2" fillId="0" borderId="0" applyNumberFormat="0" applyFill="0" applyBorder="0" applyAlignment="0" applyProtection="0"/>
    <xf numFmtId="0" fontId="2" fillId="0" borderId="0" applyNumberFormat="0" applyFill="0" applyBorder="0" applyAlignment="0" applyProtection="0"/>
    <xf numFmtId="0" fontId="19" fillId="20" borderId="0" applyNumberFormat="0" applyBorder="0" applyAlignment="0" applyProtection="0">
      <alignment vertical="center"/>
    </xf>
    <xf numFmtId="0" fontId="11" fillId="0" borderId="4" applyNumberFormat="0" applyFill="0" applyAlignment="0" applyProtection="0">
      <alignment vertical="center"/>
    </xf>
    <xf numFmtId="0" fontId="20" fillId="7" borderId="0" applyNumberFormat="0" applyBorder="0" applyAlignment="0" applyProtection="0">
      <alignment vertical="center"/>
    </xf>
    <xf numFmtId="9" fontId="1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1" fillId="21" borderId="5" applyNumberFormat="0" applyAlignment="0" applyProtection="0">
      <alignment vertical="center"/>
    </xf>
    <xf numFmtId="44" fontId="2" fillId="0" borderId="0" applyFont="0" applyFill="0" applyBorder="0" applyAlignment="0" applyProtection="0">
      <alignment vertical="center"/>
    </xf>
    <xf numFmtId="42" fontId="9" fillId="0" borderId="0" applyFont="0" applyFill="0" applyBorder="0" applyAlignment="0" applyProtection="0"/>
    <xf numFmtId="0" fontId="22" fillId="0" borderId="6" applyNumberFormat="0" applyFill="0" applyAlignment="0" applyProtection="0">
      <alignment vertical="center"/>
    </xf>
    <xf numFmtId="0" fontId="7" fillId="22" borderId="7" applyNumberFormat="0" applyFont="0" applyAlignment="0" applyProtection="0">
      <alignment vertical="center"/>
    </xf>
    <xf numFmtId="0" fontId="23"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26" borderId="0" applyNumberFormat="0" applyBorder="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xf numFmtId="0" fontId="31" fillId="10" borderId="5" applyNumberFormat="0" applyAlignment="0" applyProtection="0">
      <alignment vertical="center"/>
    </xf>
    <xf numFmtId="0" fontId="32" fillId="21" borderId="11" applyNumberFormat="0" applyAlignment="0" applyProtection="0">
      <alignment vertical="center"/>
    </xf>
    <xf numFmtId="0" fontId="33" fillId="27" borderId="12" applyNumberFormat="0" applyAlignment="0" applyProtection="0">
      <alignment vertical="center"/>
    </xf>
    <xf numFmtId="0" fontId="34" fillId="6" borderId="0" applyNumberFormat="0" applyBorder="0" applyAlignment="0" applyProtection="0">
      <alignment vertical="center"/>
    </xf>
    <xf numFmtId="0" fontId="35" fillId="0" borderId="0" applyNumberFormat="0" applyFill="0" applyBorder="0" applyAlignment="0" applyProtection="0">
      <alignment vertical="center"/>
    </xf>
    <xf numFmtId="0" fontId="1" fillId="0" borderId="0">
      <alignment vertical="center"/>
    </xf>
  </cellStyleXfs>
  <cellXfs count="285">
    <xf numFmtId="0" fontId="0" fillId="0" borderId="0" xfId="0"/>
    <xf numFmtId="0" fontId="6" fillId="0" borderId="0" xfId="0" applyFont="1" applyAlignment="1">
      <alignment wrapText="1"/>
    </xf>
    <xf numFmtId="0" fontId="0" fillId="0" borderId="0" xfId="0" applyFont="1" applyAlignment="1">
      <alignment wrapText="1"/>
    </xf>
    <xf numFmtId="0" fontId="7" fillId="0" borderId="0" xfId="1" applyFont="1" applyAlignment="1">
      <alignment wrapText="1"/>
    </xf>
    <xf numFmtId="0" fontId="7" fillId="0" borderId="0" xfId="1" applyFont="1" applyAlignment="1">
      <alignment horizontal="center" vertical="center" wrapText="1"/>
    </xf>
    <xf numFmtId="0" fontId="7" fillId="0" borderId="2" xfId="1" applyNumberFormat="1" applyFont="1" applyFill="1" applyBorder="1" applyAlignment="1">
      <alignment horizontal="center" vertical="center" wrapText="1"/>
    </xf>
    <xf numFmtId="176" fontId="7" fillId="0" borderId="2" xfId="1"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2" xfId="2" applyNumberFormat="1" applyFont="1" applyFill="1" applyBorder="1" applyAlignment="1">
      <alignment horizontal="center" vertical="top"/>
    </xf>
    <xf numFmtId="0" fontId="7" fillId="0" borderId="2" xfId="2" applyNumberFormat="1" applyFont="1" applyFill="1" applyBorder="1" applyAlignment="1">
      <alignment vertical="top" wrapText="1"/>
    </xf>
    <xf numFmtId="176" fontId="7" fillId="0" borderId="2" xfId="3" applyNumberFormat="1" applyFont="1" applyFill="1" applyBorder="1" applyAlignment="1">
      <alignment vertical="top"/>
    </xf>
    <xf numFmtId="0" fontId="7" fillId="0" borderId="2" xfId="2" applyFont="1" applyFill="1" applyBorder="1" applyAlignment="1">
      <alignment vertical="top" wrapText="1"/>
    </xf>
    <xf numFmtId="0" fontId="8" fillId="0" borderId="2" xfId="2" applyFont="1" applyFill="1" applyBorder="1" applyAlignment="1">
      <alignment vertical="top" wrapText="1"/>
    </xf>
    <xf numFmtId="0" fontId="7" fillId="0" borderId="2" xfId="4" applyNumberFormat="1" applyFont="1" applyFill="1" applyBorder="1" applyAlignment="1">
      <alignment horizontal="center" vertical="top"/>
    </xf>
    <xf numFmtId="0" fontId="7" fillId="0" borderId="2" xfId="5" applyNumberFormat="1" applyFont="1" applyFill="1" applyBorder="1" applyAlignment="1">
      <alignment vertical="top" wrapText="1"/>
    </xf>
    <xf numFmtId="0" fontId="7" fillId="0" borderId="0" xfId="1" applyFont="1" applyFill="1" applyAlignment="1">
      <alignment vertical="top"/>
    </xf>
    <xf numFmtId="0" fontId="10" fillId="0" borderId="2" xfId="2" applyNumberFormat="1" applyFont="1" applyFill="1" applyBorder="1" applyAlignment="1">
      <alignment horizontal="center" vertical="top"/>
    </xf>
    <xf numFmtId="0" fontId="7" fillId="0" borderId="2" xfId="2" applyNumberFormat="1" applyFont="1" applyBorder="1" applyAlignment="1">
      <alignment vertical="top" wrapText="1"/>
    </xf>
    <xf numFmtId="0" fontId="7" fillId="0" borderId="2" xfId="2" applyFont="1" applyBorder="1" applyAlignment="1">
      <alignment vertical="top" wrapText="1"/>
    </xf>
    <xf numFmtId="0" fontId="7" fillId="0" borderId="2" xfId="4" applyNumberFormat="1" applyFont="1" applyBorder="1" applyAlignment="1">
      <alignment vertical="top" wrapText="1"/>
    </xf>
    <xf numFmtId="0" fontId="7" fillId="0" borderId="2" xfId="4" applyNumberFormat="1" applyFont="1" applyBorder="1" applyAlignment="1">
      <alignment horizontal="center" vertical="top"/>
    </xf>
    <xf numFmtId="0" fontId="8" fillId="0" borderId="2" xfId="5" applyNumberFormat="1" applyFont="1" applyFill="1" applyBorder="1" applyAlignment="1">
      <alignment vertical="top" wrapText="1"/>
    </xf>
    <xf numFmtId="0" fontId="7" fillId="0" borderId="0" xfId="1" applyFont="1" applyAlignment="1">
      <alignment vertical="top"/>
    </xf>
    <xf numFmtId="0" fontId="10" fillId="0" borderId="2" xfId="2" applyNumberFormat="1" applyFont="1" applyBorder="1" applyAlignment="1">
      <alignment vertical="top" wrapText="1"/>
    </xf>
    <xf numFmtId="0" fontId="8" fillId="0" borderId="2" xfId="2" applyNumberFormat="1" applyFont="1" applyBorder="1" applyAlignment="1">
      <alignment vertical="top" wrapText="1"/>
    </xf>
    <xf numFmtId="0" fontId="7" fillId="0" borderId="2" xfId="5" applyNumberFormat="1" applyFont="1" applyFill="1" applyBorder="1" applyAlignment="1">
      <alignment horizontal="center" vertical="top"/>
    </xf>
    <xf numFmtId="0" fontId="8" fillId="0" borderId="2" xfId="2" applyFont="1" applyBorder="1" applyAlignment="1">
      <alignment vertical="top" wrapText="1"/>
    </xf>
    <xf numFmtId="0" fontId="7" fillId="0" borderId="2" xfId="5" applyNumberFormat="1" applyFont="1" applyBorder="1" applyAlignment="1">
      <alignment vertical="top" wrapText="1"/>
    </xf>
    <xf numFmtId="0" fontId="7" fillId="3" borderId="2" xfId="6" applyNumberFormat="1" applyFont="1" applyFill="1" applyBorder="1" applyAlignment="1">
      <alignment horizontal="center" vertical="top"/>
    </xf>
    <xf numFmtId="0" fontId="7" fillId="3" borderId="2" xfId="3" applyNumberFormat="1" applyFont="1" applyFill="1" applyBorder="1" applyAlignment="1">
      <alignment vertical="top" wrapText="1"/>
    </xf>
    <xf numFmtId="0" fontId="7" fillId="3" borderId="2" xfId="6" applyNumberFormat="1" applyFont="1" applyFill="1" applyBorder="1" applyAlignment="1">
      <alignment vertical="top" wrapText="1"/>
    </xf>
    <xf numFmtId="176" fontId="7" fillId="3" borderId="2" xfId="6" applyNumberFormat="1" applyFont="1" applyFill="1" applyBorder="1" applyAlignment="1">
      <alignment vertical="top"/>
    </xf>
    <xf numFmtId="0" fontId="7" fillId="3" borderId="2" xfId="6" applyFont="1" applyFill="1" applyBorder="1" applyAlignment="1">
      <alignment vertical="top" wrapText="1"/>
    </xf>
    <xf numFmtId="0" fontId="8" fillId="3" borderId="2" xfId="6" applyFont="1" applyFill="1" applyBorder="1" applyAlignment="1">
      <alignment vertical="top" wrapText="1"/>
    </xf>
    <xf numFmtId="0" fontId="7" fillId="4" borderId="0" xfId="7" applyFont="1" applyFill="1" applyAlignment="1">
      <alignment vertical="top"/>
    </xf>
    <xf numFmtId="0" fontId="2" fillId="0" borderId="2" xfId="0" applyFont="1" applyFill="1" applyBorder="1" applyAlignment="1">
      <alignment vertical="top" wrapText="1"/>
    </xf>
    <xf numFmtId="0" fontId="7" fillId="4" borderId="0" xfId="1" applyFont="1" applyFill="1" applyAlignment="1">
      <alignment vertical="top"/>
    </xf>
    <xf numFmtId="0" fontId="0" fillId="2" borderId="2" xfId="0" applyNumberFormat="1" applyFont="1" applyFill="1" applyBorder="1" applyAlignment="1">
      <alignment vertical="top" wrapText="1"/>
    </xf>
    <xf numFmtId="0" fontId="8" fillId="0" borderId="2" xfId="2" applyNumberFormat="1" applyFont="1" applyFill="1" applyBorder="1" applyAlignment="1">
      <alignment vertical="top" wrapText="1"/>
    </xf>
    <xf numFmtId="0" fontId="11" fillId="3" borderId="2" xfId="6" applyNumberFormat="1" applyFont="1" applyFill="1" applyBorder="1" applyAlignment="1">
      <alignment horizontal="center" vertical="top"/>
    </xf>
    <xf numFmtId="0" fontId="11" fillId="3" borderId="2" xfId="3" applyNumberFormat="1" applyFont="1" applyFill="1" applyBorder="1" applyAlignment="1">
      <alignment vertical="top" wrapText="1"/>
    </xf>
    <xf numFmtId="0" fontId="11" fillId="3" borderId="2" xfId="6" applyNumberFormat="1" applyFont="1" applyFill="1" applyBorder="1" applyAlignment="1">
      <alignment vertical="top" wrapText="1"/>
    </xf>
    <xf numFmtId="176" fontId="11" fillId="3" borderId="2" xfId="6" applyNumberFormat="1" applyFont="1" applyFill="1" applyBorder="1" applyAlignment="1">
      <alignment vertical="top"/>
    </xf>
    <xf numFmtId="0" fontId="11" fillId="3" borderId="2" xfId="6" applyFont="1" applyFill="1" applyBorder="1" applyAlignment="1">
      <alignment vertical="top" wrapText="1"/>
    </xf>
    <xf numFmtId="0" fontId="12" fillId="3" borderId="2" xfId="6" applyFont="1" applyFill="1" applyBorder="1" applyAlignment="1">
      <alignment vertical="top" wrapText="1"/>
    </xf>
    <xf numFmtId="0" fontId="11" fillId="4" borderId="0" xfId="1" applyFont="1" applyFill="1" applyAlignment="1">
      <alignment vertical="top"/>
    </xf>
    <xf numFmtId="0" fontId="7" fillId="0" borderId="2" xfId="5" applyNumberFormat="1" applyFont="1" applyBorder="1" applyAlignment="1">
      <alignment horizontal="center" vertical="top"/>
    </xf>
    <xf numFmtId="0" fontId="7" fillId="0" borderId="2" xfId="1" applyNumberFormat="1" applyFont="1" applyBorder="1" applyAlignment="1">
      <alignment vertical="top" wrapText="1"/>
    </xf>
    <xf numFmtId="0" fontId="7" fillId="0" borderId="2" xfId="2" applyNumberFormat="1" applyFont="1" applyBorder="1" applyAlignment="1">
      <alignment horizontal="center" vertical="top"/>
    </xf>
    <xf numFmtId="0" fontId="12" fillId="3" borderId="2" xfId="3" applyNumberFormat="1" applyFont="1" applyFill="1" applyBorder="1" applyAlignment="1">
      <alignment vertical="top" wrapText="1"/>
    </xf>
    <xf numFmtId="0" fontId="12" fillId="3" borderId="2" xfId="6" applyNumberFormat="1" applyFont="1" applyFill="1" applyBorder="1" applyAlignment="1">
      <alignment vertical="top" wrapText="1"/>
    </xf>
    <xf numFmtId="176" fontId="12" fillId="3" borderId="2" xfId="6" applyNumberFormat="1" applyFont="1" applyFill="1" applyBorder="1" applyAlignment="1">
      <alignment vertical="top"/>
    </xf>
    <xf numFmtId="0" fontId="12" fillId="3" borderId="2" xfId="6" applyNumberFormat="1" applyFont="1" applyFill="1" applyBorder="1" applyAlignment="1">
      <alignment horizontal="center" vertical="top"/>
    </xf>
    <xf numFmtId="0" fontId="12" fillId="4" borderId="0" xfId="7" applyFont="1" applyFill="1" applyAlignment="1">
      <alignment vertical="top"/>
    </xf>
    <xf numFmtId="0" fontId="8" fillId="0" borderId="2" xfId="0" applyNumberFormat="1" applyFont="1" applyBorder="1" applyAlignment="1">
      <alignment horizontal="center" vertical="top"/>
    </xf>
    <xf numFmtId="0" fontId="8" fillId="0" borderId="2" xfId="0" applyNumberFormat="1" applyFont="1" applyFill="1" applyBorder="1" applyAlignment="1">
      <alignment vertical="top" wrapText="1"/>
    </xf>
    <xf numFmtId="176" fontId="8" fillId="0" borderId="2" xfId="0" applyNumberFormat="1" applyFont="1" applyBorder="1" applyAlignment="1">
      <alignment vertical="top"/>
    </xf>
    <xf numFmtId="0" fontId="8" fillId="0" borderId="2" xfId="0" applyFont="1" applyFill="1" applyBorder="1" applyAlignment="1">
      <alignment vertical="top" wrapText="1"/>
    </xf>
    <xf numFmtId="0" fontId="8" fillId="0" borderId="2" xfId="0" applyNumberFormat="1" applyFont="1" applyFill="1" applyBorder="1" applyAlignment="1">
      <alignment horizontal="center" vertical="top"/>
    </xf>
    <xf numFmtId="0" fontId="8" fillId="0" borderId="0" xfId="0" applyFont="1" applyAlignment="1">
      <alignment vertical="top"/>
    </xf>
    <xf numFmtId="0" fontId="8" fillId="3" borderId="2" xfId="6" applyNumberFormat="1" applyFont="1" applyFill="1" applyBorder="1" applyAlignment="1">
      <alignment vertical="top" wrapText="1"/>
    </xf>
    <xf numFmtId="176" fontId="8" fillId="3" borderId="2" xfId="6" applyNumberFormat="1" applyFont="1" applyFill="1" applyBorder="1" applyAlignment="1">
      <alignment vertical="top"/>
    </xf>
    <xf numFmtId="3" fontId="8" fillId="3" borderId="2" xfId="6" applyNumberFormat="1" applyFont="1" applyFill="1" applyBorder="1" applyAlignment="1">
      <alignment vertical="top" wrapText="1"/>
    </xf>
    <xf numFmtId="0" fontId="8" fillId="3" borderId="2" xfId="6" applyNumberFormat="1" applyFont="1" applyFill="1" applyBorder="1" applyAlignment="1">
      <alignment horizontal="center" vertical="top"/>
    </xf>
    <xf numFmtId="0" fontId="8" fillId="4" borderId="0" xfId="1" applyFont="1" applyFill="1" applyAlignment="1">
      <alignment vertical="top"/>
    </xf>
    <xf numFmtId="0" fontId="8" fillId="0" borderId="0" xfId="1" applyFont="1" applyAlignment="1">
      <alignment vertical="top"/>
    </xf>
    <xf numFmtId="0" fontId="7" fillId="0" borderId="0" xfId="1" applyNumberFormat="1" applyFont="1" applyAlignment="1">
      <alignment wrapText="1"/>
    </xf>
    <xf numFmtId="176" fontId="7" fillId="0" borderId="0" xfId="1" applyNumberFormat="1" applyFont="1" applyAlignment="1">
      <alignment vertical="top"/>
    </xf>
    <xf numFmtId="0" fontId="7" fillId="0" borderId="0" xfId="1" applyFont="1" applyAlignment="1">
      <alignment vertical="top" wrapText="1"/>
    </xf>
    <xf numFmtId="0" fontId="8" fillId="0" borderId="0" xfId="1" applyFont="1" applyAlignment="1">
      <alignment vertical="top" wrapText="1"/>
    </xf>
    <xf numFmtId="0" fontId="7" fillId="0" borderId="0" xfId="1" applyNumberFormat="1" applyFont="1" applyAlignment="1">
      <alignment vertical="top" wrapText="1"/>
    </xf>
    <xf numFmtId="0" fontId="7" fillId="0" borderId="0" xfId="1" applyNumberFormat="1" applyFont="1" applyAlignment="1">
      <alignment vertical="top"/>
    </xf>
    <xf numFmtId="0" fontId="0" fillId="0" borderId="0" xfId="0" applyNumberFormat="1" applyFont="1" applyAlignment="1">
      <alignment wrapText="1"/>
    </xf>
    <xf numFmtId="176" fontId="0" fillId="0" borderId="0" xfId="0" applyNumberFormat="1" applyFont="1" applyAlignment="1"/>
    <xf numFmtId="0" fontId="0" fillId="0" borderId="0" xfId="0" applyNumberFormat="1" applyFont="1" applyAlignment="1"/>
    <xf numFmtId="0" fontId="18" fillId="0" borderId="2" xfId="0" applyNumberFormat="1" applyFont="1" applyFill="1" applyBorder="1" applyAlignment="1">
      <alignment horizontal="center" vertical="center" wrapText="1"/>
    </xf>
    <xf numFmtId="0" fontId="18" fillId="0" borderId="2" xfId="126" applyNumberFormat="1" applyFont="1" applyBorder="1" applyAlignment="1">
      <alignment horizontal="center" vertical="center" wrapText="1"/>
    </xf>
    <xf numFmtId="0" fontId="18" fillId="0" borderId="2" xfId="0" applyNumberFormat="1" applyFont="1" applyFill="1" applyBorder="1" applyAlignment="1">
      <alignment vertical="top"/>
    </xf>
    <xf numFmtId="0" fontId="18" fillId="0" borderId="2" xfId="0" applyNumberFormat="1" applyFont="1" applyFill="1" applyBorder="1" applyAlignment="1">
      <alignment vertical="top" wrapText="1"/>
    </xf>
    <xf numFmtId="0" fontId="18" fillId="28" borderId="2" xfId="7" applyNumberFormat="1" applyFont="1" applyFill="1" applyBorder="1" applyAlignment="1">
      <alignment vertical="top"/>
    </xf>
    <xf numFmtId="0" fontId="18" fillId="28" borderId="2" xfId="3" applyNumberFormat="1" applyFont="1" applyFill="1" applyBorder="1" applyAlignment="1">
      <alignment vertical="top" wrapText="1"/>
    </xf>
    <xf numFmtId="0" fontId="18" fillId="28" borderId="2" xfId="5" applyNumberFormat="1" applyFont="1" applyFill="1" applyBorder="1" applyAlignment="1">
      <alignment vertical="top"/>
    </xf>
    <xf numFmtId="179" fontId="18" fillId="28" borderId="2" xfId="3" applyNumberFormat="1" applyFont="1" applyFill="1" applyBorder="1" applyAlignment="1">
      <alignment horizontal="center" vertical="top"/>
    </xf>
    <xf numFmtId="0" fontId="18" fillId="28" borderId="2" xfId="5" applyNumberFormat="1" applyFont="1" applyFill="1" applyBorder="1" applyAlignment="1">
      <alignment vertical="top" wrapText="1"/>
    </xf>
    <xf numFmtId="0" fontId="18" fillId="0" borderId="2" xfId="165" applyNumberFormat="1" applyFont="1" applyFill="1" applyBorder="1" applyAlignment="1">
      <alignment vertical="top"/>
    </xf>
    <xf numFmtId="0" fontId="18" fillId="0" borderId="2" xfId="165" applyNumberFormat="1" applyFont="1" applyFill="1" applyBorder="1" applyAlignment="1">
      <alignment vertical="top" wrapText="1"/>
    </xf>
    <xf numFmtId="0" fontId="18" fillId="0" borderId="2" xfId="100" applyNumberFormat="1" applyFont="1" applyFill="1" applyBorder="1" applyAlignment="1">
      <alignment vertical="top"/>
    </xf>
    <xf numFmtId="0" fontId="18" fillId="0" borderId="2" xfId="100" applyNumberFormat="1" applyFont="1" applyFill="1" applyBorder="1" applyAlignment="1">
      <alignment vertical="top" wrapText="1"/>
    </xf>
    <xf numFmtId="179" fontId="18" fillId="0" borderId="2" xfId="100" applyNumberFormat="1" applyFont="1" applyFill="1" applyBorder="1" applyAlignment="1">
      <alignment horizontal="center" vertical="top"/>
    </xf>
    <xf numFmtId="0" fontId="40" fillId="0" borderId="2" xfId="0" applyFont="1" applyFill="1" applyBorder="1" applyAlignment="1">
      <alignment horizontal="left" vertical="top" wrapText="1"/>
    </xf>
    <xf numFmtId="0" fontId="40" fillId="0" borderId="2" xfId="0" applyFont="1" applyFill="1" applyBorder="1" applyAlignment="1">
      <alignment horizontal="center" vertical="top"/>
    </xf>
    <xf numFmtId="0" fontId="7" fillId="0" borderId="2" xfId="1" applyFont="1" applyFill="1" applyBorder="1" applyAlignment="1">
      <alignment vertical="top"/>
    </xf>
    <xf numFmtId="0" fontId="7" fillId="0" borderId="2" xfId="1" applyFont="1" applyBorder="1" applyAlignment="1">
      <alignment vertical="top"/>
    </xf>
    <xf numFmtId="0" fontId="7" fillId="0" borderId="2" xfId="1" applyFont="1" applyBorder="1" applyAlignment="1">
      <alignment vertical="top" wrapText="1"/>
    </xf>
    <xf numFmtId="0" fontId="7" fillId="0" borderId="2" xfId="1" applyNumberFormat="1" applyFont="1" applyBorder="1" applyAlignment="1">
      <alignment horizontal="center" vertical="top" wrapText="1"/>
    </xf>
    <xf numFmtId="0" fontId="7" fillId="0" borderId="2" xfId="1" applyNumberFormat="1" applyFont="1" applyBorder="1" applyAlignment="1">
      <alignment horizontal="center" vertical="center" wrapText="1"/>
    </xf>
    <xf numFmtId="179" fontId="18" fillId="28" borderId="2" xfId="126" applyNumberFormat="1" applyFont="1" applyFill="1" applyBorder="1" applyAlignment="1">
      <alignment horizontal="right" vertical="top"/>
    </xf>
    <xf numFmtId="179" fontId="18" fillId="28" borderId="2" xfId="3" applyNumberFormat="1" applyFont="1" applyFill="1" applyBorder="1" applyAlignment="1">
      <alignment horizontal="right" vertical="top"/>
    </xf>
    <xf numFmtId="179" fontId="18" fillId="0" borderId="2" xfId="0" applyNumberFormat="1" applyFont="1" applyFill="1" applyBorder="1" applyAlignment="1">
      <alignment horizontal="right" vertical="top"/>
    </xf>
    <xf numFmtId="179" fontId="18" fillId="0" borderId="2" xfId="126" applyNumberFormat="1" applyFont="1" applyFill="1" applyBorder="1" applyAlignment="1">
      <alignment horizontal="right" vertical="top"/>
    </xf>
    <xf numFmtId="179" fontId="18" fillId="0" borderId="2" xfId="100" applyNumberFormat="1" applyFont="1" applyFill="1" applyBorder="1" applyAlignment="1">
      <alignment horizontal="right" vertical="top"/>
    </xf>
    <xf numFmtId="0" fontId="18" fillId="0" borderId="2" xfId="3" applyNumberFormat="1" applyFont="1" applyFill="1" applyBorder="1" applyAlignment="1">
      <alignment vertical="top" wrapText="1"/>
    </xf>
    <xf numFmtId="0" fontId="18" fillId="0" borderId="2" xfId="5" applyNumberFormat="1" applyFont="1" applyFill="1" applyBorder="1" applyAlignment="1">
      <alignment vertical="top"/>
    </xf>
    <xf numFmtId="0" fontId="18" fillId="0" borderId="2" xfId="5" applyNumberFormat="1" applyFont="1" applyFill="1" applyBorder="1" applyAlignment="1">
      <alignment vertical="top" wrapText="1"/>
    </xf>
    <xf numFmtId="0" fontId="0" fillId="0" borderId="0" xfId="0" applyFill="1"/>
    <xf numFmtId="179" fontId="18" fillId="0" borderId="2" xfId="0" applyNumberFormat="1" applyFont="1" applyFill="1" applyBorder="1" applyAlignment="1">
      <alignment horizontal="center" vertical="top"/>
    </xf>
    <xf numFmtId="179" fontId="18" fillId="0" borderId="2" xfId="2" applyNumberFormat="1" applyFont="1" applyFill="1" applyBorder="1" applyAlignment="1">
      <alignment horizontal="right" vertical="top"/>
    </xf>
    <xf numFmtId="0" fontId="18" fillId="0" borderId="2" xfId="2" applyNumberFormat="1" applyFont="1" applyFill="1" applyBorder="1" applyAlignment="1">
      <alignment vertical="top" wrapText="1"/>
    </xf>
    <xf numFmtId="179" fontId="18" fillId="0" borderId="2" xfId="4" applyNumberFormat="1" applyFont="1" applyFill="1" applyBorder="1" applyAlignment="1">
      <alignment horizontal="center" vertical="top"/>
    </xf>
    <xf numFmtId="179" fontId="18" fillId="0" borderId="2" xfId="122" applyNumberFormat="1" applyFont="1" applyFill="1" applyBorder="1" applyAlignment="1">
      <alignment horizontal="right" vertical="top"/>
    </xf>
    <xf numFmtId="0" fontId="40" fillId="0" borderId="2" xfId="0" applyFont="1" applyBorder="1"/>
    <xf numFmtId="176" fontId="40" fillId="0" borderId="2" xfId="122" applyNumberFormat="1" applyFont="1" applyFill="1" applyBorder="1" applyAlignment="1">
      <alignment horizontal="right" vertical="top"/>
    </xf>
    <xf numFmtId="0" fontId="40" fillId="0" borderId="2" xfId="0" applyFont="1" applyFill="1" applyBorder="1" applyAlignment="1">
      <alignment vertical="top"/>
    </xf>
    <xf numFmtId="0" fontId="40" fillId="0" borderId="2" xfId="0" applyFont="1" applyFill="1" applyBorder="1" applyAlignment="1">
      <alignment vertical="top" wrapText="1"/>
    </xf>
    <xf numFmtId="0" fontId="40" fillId="2" borderId="2" xfId="0" applyFont="1" applyFill="1" applyBorder="1" applyAlignment="1">
      <alignment vertical="top" wrapText="1"/>
    </xf>
    <xf numFmtId="0" fontId="40" fillId="0" borderId="0" xfId="0" applyFont="1"/>
    <xf numFmtId="0" fontId="40" fillId="0" borderId="2" xfId="7" applyNumberFormat="1" applyFont="1" applyFill="1" applyBorder="1" applyAlignment="1">
      <alignment horizontal="left" vertical="top"/>
    </xf>
    <xf numFmtId="0" fontId="40" fillId="0" borderId="2" xfId="3" applyNumberFormat="1" applyFont="1" applyFill="1" applyBorder="1" applyAlignment="1">
      <alignment horizontal="left" vertical="top" wrapText="1"/>
    </xf>
    <xf numFmtId="176" fontId="40" fillId="0" borderId="2" xfId="0" applyNumberFormat="1" applyFont="1" applyBorder="1" applyAlignment="1">
      <alignment vertical="top"/>
    </xf>
    <xf numFmtId="0" fontId="40" fillId="0" borderId="2" xfId="0" applyFont="1" applyBorder="1" applyAlignment="1">
      <alignment vertical="top" wrapText="1"/>
    </xf>
    <xf numFmtId="0" fontId="40" fillId="0" borderId="2" xfId="5" applyNumberFormat="1" applyFont="1" applyFill="1" applyBorder="1" applyAlignment="1">
      <alignment vertical="top"/>
    </xf>
    <xf numFmtId="0" fontId="40" fillId="0" borderId="2" xfId="3" applyNumberFormat="1" applyFont="1" applyFill="1" applyBorder="1" applyAlignment="1">
      <alignment vertical="top" wrapText="1"/>
    </xf>
    <xf numFmtId="0" fontId="40" fillId="0" borderId="2" xfId="0" applyFont="1" applyBorder="1" applyAlignment="1">
      <alignment vertical="top"/>
    </xf>
    <xf numFmtId="0" fontId="40" fillId="2" borderId="14" xfId="0" applyNumberFormat="1" applyFont="1" applyFill="1" applyBorder="1" applyAlignment="1">
      <alignment horizontal="center" vertical="center"/>
    </xf>
    <xf numFmtId="0" fontId="40" fillId="2" borderId="2" xfId="0" applyNumberFormat="1" applyFont="1" applyFill="1" applyBorder="1" applyAlignment="1">
      <alignment horizontal="center" vertical="center"/>
    </xf>
    <xf numFmtId="41" fontId="40" fillId="2" borderId="2" xfId="0" applyNumberFormat="1" applyFont="1" applyFill="1" applyBorder="1" applyAlignment="1">
      <alignment horizontal="left" vertical="center"/>
    </xf>
    <xf numFmtId="41" fontId="40" fillId="2" borderId="2" xfId="0" applyNumberFormat="1" applyFont="1" applyFill="1" applyBorder="1" applyAlignment="1">
      <alignment vertical="center"/>
    </xf>
    <xf numFmtId="0" fontId="40" fillId="2" borderId="2" xfId="0" applyNumberFormat="1" applyFont="1" applyFill="1" applyBorder="1" applyAlignment="1">
      <alignment vertical="center" wrapText="1"/>
    </xf>
    <xf numFmtId="0" fontId="40" fillId="2" borderId="15" xfId="0" applyNumberFormat="1" applyFont="1" applyFill="1" applyBorder="1" applyAlignment="1">
      <alignment vertical="center" wrapText="1"/>
    </xf>
    <xf numFmtId="0" fontId="40" fillId="2" borderId="0" xfId="0" applyFont="1" applyFill="1" applyAlignment="1">
      <alignment vertical="center"/>
    </xf>
    <xf numFmtId="41" fontId="40" fillId="2" borderId="0" xfId="0" applyNumberFormat="1" applyFont="1" applyFill="1" applyAlignment="1">
      <alignment vertical="center"/>
    </xf>
    <xf numFmtId="0" fontId="40" fillId="2" borderId="14" xfId="0" applyNumberFormat="1" applyFont="1" applyFill="1" applyBorder="1" applyAlignment="1">
      <alignment horizontal="left" vertical="center"/>
    </xf>
    <xf numFmtId="0" fontId="40" fillId="2" borderId="2" xfId="0" applyNumberFormat="1" applyFont="1" applyFill="1" applyBorder="1" applyAlignment="1">
      <alignment horizontal="left" vertical="center"/>
    </xf>
    <xf numFmtId="0" fontId="40" fillId="0" borderId="14" xfId="0" applyNumberFormat="1" applyFont="1" applyBorder="1" applyAlignment="1">
      <alignment horizontal="left" vertical="center"/>
    </xf>
    <xf numFmtId="0" fontId="40" fillId="0" borderId="2" xfId="0" applyNumberFormat="1" applyFont="1" applyBorder="1" applyAlignment="1">
      <alignment horizontal="left" vertical="center"/>
    </xf>
    <xf numFmtId="0" fontId="40" fillId="0" borderId="2" xfId="0" applyFont="1" applyBorder="1" applyAlignment="1">
      <alignment vertical="center"/>
    </xf>
    <xf numFmtId="41" fontId="40" fillId="0" borderId="2" xfId="0" applyNumberFormat="1" applyFont="1" applyBorder="1" applyAlignment="1">
      <alignment horizontal="left" vertical="center"/>
    </xf>
    <xf numFmtId="0" fontId="40" fillId="0" borderId="2" xfId="0" applyNumberFormat="1" applyFont="1" applyBorder="1" applyAlignment="1">
      <alignment vertical="center" wrapText="1"/>
    </xf>
    <xf numFmtId="0" fontId="40" fillId="0" borderId="15" xfId="0" applyNumberFormat="1" applyFont="1" applyBorder="1" applyAlignment="1">
      <alignment vertical="center" wrapText="1"/>
    </xf>
    <xf numFmtId="0" fontId="40" fillId="0" borderId="0" xfId="0" applyFont="1" applyAlignment="1">
      <alignment vertical="center"/>
    </xf>
    <xf numFmtId="0" fontId="40" fillId="0" borderId="15" xfId="0" applyFont="1" applyBorder="1" applyAlignment="1">
      <alignment vertical="center"/>
    </xf>
    <xf numFmtId="0" fontId="40" fillId="2" borderId="2" xfId="0" applyNumberFormat="1" applyFont="1" applyFill="1" applyBorder="1" applyAlignment="1">
      <alignment horizontal="center" vertical="center" wrapText="1"/>
    </xf>
    <xf numFmtId="0" fontId="40" fillId="0" borderId="2" xfId="5" applyNumberFormat="1" applyFont="1" applyFill="1" applyBorder="1" applyAlignment="1">
      <alignment vertical="center"/>
    </xf>
    <xf numFmtId="0" fontId="40" fillId="0" borderId="2" xfId="0" applyFont="1" applyBorder="1" applyAlignment="1">
      <alignment horizontal="center"/>
    </xf>
    <xf numFmtId="0" fontId="40" fillId="0" borderId="2" xfId="0" applyFont="1" applyBorder="1" applyAlignment="1">
      <alignment horizontal="center" vertical="top"/>
    </xf>
    <xf numFmtId="0" fontId="40" fillId="0" borderId="2" xfId="0" applyNumberFormat="1" applyFont="1" applyBorder="1" applyAlignment="1">
      <alignment horizontal="center" vertical="center" wrapText="1"/>
    </xf>
    <xf numFmtId="0" fontId="42" fillId="4" borderId="0" xfId="1" applyFont="1" applyFill="1" applyAlignment="1">
      <alignment vertical="top"/>
    </xf>
    <xf numFmtId="0" fontId="40" fillId="0" borderId="0" xfId="0" applyFont="1" applyFill="1"/>
    <xf numFmtId="0" fontId="40" fillId="2" borderId="0" xfId="0" applyFont="1" applyFill="1"/>
    <xf numFmtId="0" fontId="41" fillId="2" borderId="2" xfId="0" applyFont="1" applyFill="1" applyBorder="1" applyAlignment="1">
      <alignment horizontal="left" vertical="top" wrapText="1"/>
    </xf>
    <xf numFmtId="179" fontId="40" fillId="0" borderId="2" xfId="3" applyNumberFormat="1" applyFont="1" applyFill="1" applyBorder="1" applyAlignment="1">
      <alignment vertical="top"/>
    </xf>
    <xf numFmtId="0" fontId="41" fillId="0" borderId="0" xfId="0" applyFont="1"/>
    <xf numFmtId="179" fontId="41" fillId="0" borderId="2" xfId="0" applyNumberFormat="1" applyFont="1" applyBorder="1" applyAlignment="1">
      <alignment vertical="top"/>
    </xf>
    <xf numFmtId="179" fontId="41" fillId="0" borderId="2" xfId="0" applyNumberFormat="1" applyFont="1" applyFill="1" applyBorder="1" applyAlignment="1">
      <alignment vertical="top"/>
    </xf>
    <xf numFmtId="0" fontId="40" fillId="0" borderId="2" xfId="0" applyNumberFormat="1" applyFont="1" applyFill="1" applyBorder="1" applyAlignment="1">
      <alignment vertical="top" wrapText="1"/>
    </xf>
    <xf numFmtId="0" fontId="40" fillId="0" borderId="2" xfId="0" applyNumberFormat="1" applyFont="1" applyFill="1" applyBorder="1" applyAlignment="1">
      <alignment horizontal="left" vertical="top" wrapText="1"/>
    </xf>
    <xf numFmtId="176" fontId="41" fillId="0" borderId="2" xfId="0" applyNumberFormat="1" applyFont="1" applyFill="1" applyBorder="1" applyAlignment="1">
      <alignment vertical="top"/>
    </xf>
    <xf numFmtId="0" fontId="41" fillId="0" borderId="2" xfId="0" applyFont="1" applyFill="1" applyBorder="1" applyAlignment="1">
      <alignment vertical="top"/>
    </xf>
    <xf numFmtId="0" fontId="41" fillId="0" borderId="2" xfId="0" applyFont="1" applyFill="1" applyBorder="1" applyAlignment="1">
      <alignment vertical="top" wrapText="1"/>
    </xf>
    <xf numFmtId="0" fontId="0" fillId="2" borderId="0" xfId="0" applyFill="1"/>
    <xf numFmtId="0" fontId="0" fillId="0" borderId="2" xfId="0" applyFont="1" applyBorder="1" applyAlignment="1">
      <alignment vertical="top" wrapText="1"/>
    </xf>
    <xf numFmtId="0" fontId="40" fillId="0" borderId="14" xfId="0" applyFont="1" applyBorder="1" applyAlignment="1">
      <alignment vertical="top" wrapText="1"/>
    </xf>
    <xf numFmtId="181" fontId="40" fillId="0" borderId="2" xfId="122" applyNumberFormat="1" applyFont="1" applyBorder="1" applyAlignment="1">
      <alignment vertical="top" wrapText="1"/>
    </xf>
    <xf numFmtId="49" fontId="40" fillId="0" borderId="2" xfId="0" applyNumberFormat="1" applyFont="1" applyBorder="1" applyAlignment="1">
      <alignment horizontal="center" vertical="top" wrapText="1"/>
    </xf>
    <xf numFmtId="0" fontId="40" fillId="0" borderId="15" xfId="0" applyFont="1" applyBorder="1" applyAlignment="1">
      <alignment vertical="top" wrapText="1"/>
    </xf>
    <xf numFmtId="0" fontId="0" fillId="0" borderId="2" xfId="0" applyFont="1" applyBorder="1" applyAlignment="1">
      <alignment horizontal="center" vertical="top" wrapText="1"/>
    </xf>
    <xf numFmtId="0" fontId="40" fillId="0" borderId="16" xfId="0" applyFont="1" applyBorder="1" applyAlignment="1">
      <alignment vertical="top" wrapText="1"/>
    </xf>
    <xf numFmtId="0" fontId="40" fillId="0" borderId="0" xfId="0" applyFont="1" applyAlignment="1">
      <alignment vertical="top"/>
    </xf>
    <xf numFmtId="0" fontId="40" fillId="0" borderId="2" xfId="0" applyFont="1" applyBorder="1" applyAlignment="1">
      <alignment horizontal="center" vertical="top" wrapText="1"/>
    </xf>
    <xf numFmtId="0" fontId="2" fillId="3" borderId="2" xfId="6" applyNumberFormat="1" applyFont="1" applyFill="1" applyBorder="1" applyAlignment="1">
      <alignment horizontal="center" vertical="top"/>
    </xf>
    <xf numFmtId="0" fontId="2" fillId="3" borderId="2" xfId="3" applyNumberFormat="1" applyFont="1" applyFill="1" applyBorder="1" applyAlignment="1">
      <alignment vertical="top" wrapText="1"/>
    </xf>
    <xf numFmtId="0" fontId="2" fillId="3" borderId="2" xfId="6" applyNumberFormat="1" applyFont="1" applyFill="1" applyBorder="1" applyAlignment="1">
      <alignment vertical="top" wrapText="1"/>
    </xf>
    <xf numFmtId="176" fontId="2" fillId="3" borderId="2" xfId="6" applyNumberFormat="1" applyFont="1" applyFill="1" applyBorder="1" applyAlignment="1">
      <alignment vertical="top"/>
    </xf>
    <xf numFmtId="0" fontId="2" fillId="3" borderId="2" xfId="6" applyFont="1" applyFill="1" applyBorder="1" applyAlignment="1">
      <alignment vertical="top" wrapText="1"/>
    </xf>
    <xf numFmtId="179" fontId="0" fillId="0" borderId="2" xfId="0" applyNumberFormat="1" applyFont="1" applyBorder="1" applyAlignment="1">
      <alignment vertical="top" wrapText="1"/>
    </xf>
    <xf numFmtId="0" fontId="40" fillId="0" borderId="2" xfId="0" applyNumberFormat="1" applyFont="1" applyFill="1" applyBorder="1" applyAlignment="1">
      <alignment vertical="top"/>
    </xf>
    <xf numFmtId="179" fontId="40" fillId="0" borderId="2" xfId="3" applyNumberFormat="1" applyFont="1" applyFill="1" applyBorder="1" applyAlignment="1">
      <alignment horizontal="center" vertical="top" wrapText="1"/>
    </xf>
    <xf numFmtId="179" fontId="40" fillId="0" borderId="2" xfId="3" applyNumberFormat="1" applyFont="1" applyFill="1" applyBorder="1" applyAlignment="1">
      <alignment horizontal="center" vertical="top"/>
    </xf>
    <xf numFmtId="49" fontId="18" fillId="0" borderId="2" xfId="0" applyNumberFormat="1" applyFont="1" applyFill="1" applyBorder="1" applyAlignment="1">
      <alignment horizontal="center" vertical="top"/>
    </xf>
    <xf numFmtId="49" fontId="0" fillId="2" borderId="2" xfId="0" applyNumberFormat="1" applyFont="1" applyFill="1" applyBorder="1" applyAlignment="1">
      <alignment horizontal="center" vertical="top"/>
    </xf>
    <xf numFmtId="49" fontId="7" fillId="0" borderId="2" xfId="4" applyNumberFormat="1" applyFont="1" applyBorder="1" applyAlignment="1">
      <alignment horizontal="center" vertical="top"/>
    </xf>
    <xf numFmtId="0" fontId="2" fillId="0" borderId="2" xfId="2" applyFont="1" applyFill="1" applyBorder="1" applyAlignment="1">
      <alignment vertical="top" wrapText="1"/>
    </xf>
    <xf numFmtId="0" fontId="7" fillId="2" borderId="2" xfId="5" applyNumberFormat="1" applyFont="1" applyFill="1" applyBorder="1" applyAlignment="1">
      <alignment vertical="top" wrapText="1"/>
    </xf>
    <xf numFmtId="0" fontId="18" fillId="2" borderId="2" xfId="0" applyNumberFormat="1" applyFont="1" applyFill="1" applyBorder="1" applyAlignment="1">
      <alignment vertical="top" wrapText="1"/>
    </xf>
    <xf numFmtId="0" fontId="40" fillId="0" borderId="2" xfId="0" applyFont="1" applyFill="1" applyBorder="1" applyAlignment="1">
      <alignment horizontal="center" vertical="top" wrapText="1"/>
    </xf>
    <xf numFmtId="49" fontId="40" fillId="0" borderId="2" xfId="0" applyNumberFormat="1" applyFont="1" applyFill="1" applyBorder="1" applyAlignment="1">
      <alignment horizontal="center" vertical="top" wrapText="1"/>
    </xf>
    <xf numFmtId="49" fontId="18" fillId="28" borderId="2" xfId="3" applyNumberFormat="1" applyFont="1" applyFill="1" applyBorder="1" applyAlignment="1">
      <alignment horizontal="center" vertical="top"/>
    </xf>
    <xf numFmtId="49" fontId="18" fillId="0" borderId="2" xfId="4" applyNumberFormat="1" applyFont="1" applyFill="1" applyBorder="1" applyAlignment="1">
      <alignment horizontal="center" vertical="top"/>
    </xf>
    <xf numFmtId="49" fontId="40" fillId="0" borderId="2" xfId="3" applyNumberFormat="1" applyFont="1" applyFill="1" applyBorder="1" applyAlignment="1">
      <alignment horizontal="center" vertical="top"/>
    </xf>
    <xf numFmtId="0" fontId="40" fillId="0" borderId="2" xfId="3" applyNumberFormat="1" applyFont="1" applyFill="1" applyBorder="1" applyAlignment="1">
      <alignment horizontal="center" vertical="top" wrapText="1"/>
    </xf>
    <xf numFmtId="49" fontId="40" fillId="0" borderId="2" xfId="3" applyNumberFormat="1" applyFont="1" applyFill="1" applyBorder="1" applyAlignment="1">
      <alignment horizontal="center" vertical="top" wrapText="1"/>
    </xf>
    <xf numFmtId="49" fontId="0" fillId="0" borderId="2" xfId="0" applyNumberFormat="1" applyFont="1" applyBorder="1" applyAlignment="1">
      <alignment horizontal="center" vertical="top" wrapText="1"/>
    </xf>
    <xf numFmtId="0" fontId="41" fillId="0" borderId="2" xfId="0" applyFont="1" applyBorder="1" applyAlignment="1">
      <alignment vertical="top"/>
    </xf>
    <xf numFmtId="0" fontId="0" fillId="0" borderId="2" xfId="0" applyFont="1" applyBorder="1" applyAlignment="1">
      <alignment vertical="top"/>
    </xf>
    <xf numFmtId="179" fontId="0" fillId="0" borderId="2" xfId="0" applyNumberFormat="1" applyFont="1" applyBorder="1" applyAlignment="1">
      <alignment vertical="top"/>
    </xf>
    <xf numFmtId="0" fontId="0" fillId="0" borderId="2" xfId="0" applyFont="1" applyBorder="1" applyAlignment="1">
      <alignment horizontal="left" vertical="top" wrapText="1"/>
    </xf>
    <xf numFmtId="49" fontId="41" fillId="0" borderId="2" xfId="0" applyNumberFormat="1" applyFont="1" applyBorder="1" applyAlignment="1">
      <alignment horizontal="center" vertical="top"/>
    </xf>
    <xf numFmtId="0" fontId="41" fillId="0" borderId="2" xfId="0" applyFont="1" applyBorder="1" applyAlignment="1">
      <alignment horizontal="center" vertical="top"/>
    </xf>
    <xf numFmtId="49" fontId="40" fillId="2" borderId="2" xfId="0" applyNumberFormat="1" applyFont="1" applyFill="1" applyBorder="1" applyAlignment="1">
      <alignment horizontal="center" vertical="top"/>
    </xf>
    <xf numFmtId="0" fontId="9" fillId="0" borderId="2" xfId="0" applyFont="1" applyBorder="1" applyAlignment="1">
      <alignment horizontal="justify" vertical="top" wrapText="1"/>
    </xf>
    <xf numFmtId="49" fontId="0" fillId="0" borderId="2" xfId="0" applyNumberFormat="1" applyFont="1" applyFill="1" applyBorder="1" applyAlignment="1">
      <alignment horizontal="left" vertical="top" wrapText="1"/>
    </xf>
    <xf numFmtId="179" fontId="0" fillId="2" borderId="2" xfId="0" applyNumberFormat="1" applyFont="1" applyFill="1" applyBorder="1" applyAlignment="1">
      <alignment vertical="top"/>
    </xf>
    <xf numFmtId="0" fontId="0" fillId="0" borderId="2" xfId="0" applyFont="1" applyFill="1" applyBorder="1" applyAlignment="1">
      <alignment horizontal="left" vertical="top" wrapText="1"/>
    </xf>
    <xf numFmtId="0" fontId="9" fillId="0" borderId="2" xfId="0" applyFont="1" applyBorder="1" applyAlignment="1">
      <alignment vertical="top" wrapText="1"/>
    </xf>
    <xf numFmtId="0" fontId="50" fillId="0" borderId="2" xfId="0" applyFont="1" applyBorder="1" applyAlignment="1">
      <alignment horizontal="justify" vertical="top" wrapText="1"/>
    </xf>
    <xf numFmtId="0" fontId="0" fillId="0" borderId="2" xfId="0" applyFont="1" applyBorder="1" applyAlignment="1">
      <alignment horizontal="justify" vertical="top" wrapText="1"/>
    </xf>
    <xf numFmtId="0" fontId="40" fillId="0" borderId="2" xfId="0" applyFont="1" applyBorder="1" applyAlignment="1">
      <alignment horizontal="left" vertical="top" wrapText="1"/>
    </xf>
    <xf numFmtId="0" fontId="40" fillId="2" borderId="2" xfId="3" applyNumberFormat="1" applyFont="1" applyFill="1" applyBorder="1" applyAlignment="1">
      <alignment vertical="top" wrapText="1"/>
    </xf>
    <xf numFmtId="0" fontId="40" fillId="2" borderId="2" xfId="0" applyNumberFormat="1" applyFont="1" applyFill="1" applyBorder="1" applyAlignment="1">
      <alignment vertical="top" wrapText="1"/>
    </xf>
    <xf numFmtId="179" fontId="40" fillId="0" borderId="2" xfId="0" applyNumberFormat="1" applyFont="1" applyFill="1" applyBorder="1" applyAlignment="1">
      <alignment horizontal="center" vertical="top"/>
    </xf>
    <xf numFmtId="49" fontId="40" fillId="0" borderId="2" xfId="0" applyNumberFormat="1" applyFont="1" applyFill="1" applyBorder="1" applyAlignment="1">
      <alignment horizontal="center" vertical="top"/>
    </xf>
    <xf numFmtId="0" fontId="18" fillId="0" borderId="2" xfId="0" applyNumberFormat="1" applyFont="1" applyBorder="1" applyAlignment="1">
      <alignment horizontal="center" vertical="center" wrapText="1"/>
    </xf>
    <xf numFmtId="0" fontId="41" fillId="2" borderId="2" xfId="0" applyFont="1" applyFill="1" applyBorder="1" applyAlignment="1">
      <alignment horizontal="center" vertical="top" wrapText="1"/>
    </xf>
    <xf numFmtId="179" fontId="41" fillId="2" borderId="2" xfId="0" applyNumberFormat="1" applyFont="1" applyFill="1" applyBorder="1" applyAlignment="1">
      <alignment horizontal="right" vertical="top"/>
    </xf>
    <xf numFmtId="176" fontId="41" fillId="2" borderId="2" xfId="0" applyNumberFormat="1" applyFont="1" applyFill="1" applyBorder="1" applyAlignment="1">
      <alignment horizontal="right" vertical="top"/>
    </xf>
    <xf numFmtId="0" fontId="41" fillId="2" borderId="2" xfId="0" quotePrefix="1" applyFont="1" applyFill="1" applyBorder="1" applyAlignment="1">
      <alignment horizontal="center" vertical="top"/>
    </xf>
    <xf numFmtId="0" fontId="40" fillId="2" borderId="2" xfId="0" applyFont="1" applyFill="1" applyBorder="1" applyAlignment="1">
      <alignment horizontal="left" vertical="top" wrapText="1"/>
    </xf>
    <xf numFmtId="0" fontId="40" fillId="2" borderId="2" xfId="0" applyFont="1" applyFill="1" applyBorder="1" applyAlignment="1">
      <alignment horizontal="center" vertical="top" wrapText="1"/>
    </xf>
    <xf numFmtId="0" fontId="40" fillId="2" borderId="2" xfId="0" applyFont="1" applyFill="1" applyBorder="1" applyAlignment="1">
      <alignment horizontal="center" vertical="top"/>
    </xf>
    <xf numFmtId="0" fontId="41" fillId="2" borderId="2" xfId="0" applyFont="1" applyFill="1" applyBorder="1" applyAlignment="1">
      <alignment horizontal="center" vertical="top"/>
    </xf>
    <xf numFmtId="49" fontId="41" fillId="2" borderId="2" xfId="0" applyNumberFormat="1" applyFont="1" applyFill="1" applyBorder="1" applyAlignment="1">
      <alignment horizontal="center" vertical="top"/>
    </xf>
    <xf numFmtId="0" fontId="41" fillId="0" borderId="2" xfId="0" applyFont="1" applyBorder="1" applyAlignment="1">
      <alignment horizontal="left" vertical="top" wrapText="1"/>
    </xf>
    <xf numFmtId="0" fontId="41" fillId="0" borderId="2" xfId="0" applyFont="1" applyBorder="1" applyAlignment="1">
      <alignment horizontal="center" vertical="top" wrapText="1"/>
    </xf>
    <xf numFmtId="179" fontId="41" fillId="0" borderId="2" xfId="0" applyNumberFormat="1" applyFont="1" applyBorder="1" applyAlignment="1">
      <alignment horizontal="right" vertical="top"/>
    </xf>
    <xf numFmtId="176" fontId="41" fillId="0" borderId="2" xfId="0" applyNumberFormat="1" applyFont="1" applyBorder="1" applyAlignment="1">
      <alignment horizontal="right" vertical="top"/>
    </xf>
    <xf numFmtId="0" fontId="41" fillId="0" borderId="2" xfId="0" quotePrefix="1" applyFont="1" applyBorder="1" applyAlignment="1">
      <alignment horizontal="center" vertical="top"/>
    </xf>
    <xf numFmtId="0" fontId="40" fillId="0" borderId="2" xfId="0" applyFont="1" applyBorder="1" applyAlignment="1">
      <alignment horizontal="left" vertical="top"/>
    </xf>
    <xf numFmtId="49" fontId="40" fillId="0" borderId="2" xfId="0" applyNumberFormat="1" applyFont="1" applyBorder="1" applyAlignment="1">
      <alignment horizontal="center" vertical="top"/>
    </xf>
    <xf numFmtId="0" fontId="40" fillId="0" borderId="2" xfId="0" applyFont="1" applyFill="1" applyBorder="1" applyAlignment="1">
      <alignment horizontal="left" vertical="top"/>
    </xf>
    <xf numFmtId="49" fontId="40" fillId="0" borderId="2" xfId="0" applyNumberFormat="1" applyFont="1" applyBorder="1" applyAlignment="1">
      <alignment horizontal="left" vertical="top" wrapText="1"/>
    </xf>
    <xf numFmtId="49" fontId="40" fillId="0" borderId="2" xfId="0" applyNumberFormat="1" applyFont="1" applyBorder="1" applyAlignment="1">
      <alignment horizontal="left" vertical="top"/>
    </xf>
    <xf numFmtId="49" fontId="41" fillId="0" borderId="2" xfId="0" applyNumberFormat="1" applyFont="1" applyBorder="1" applyAlignment="1">
      <alignment horizontal="left" vertical="top"/>
    </xf>
    <xf numFmtId="0" fontId="41" fillId="0" borderId="2" xfId="0" applyFont="1" applyBorder="1" applyAlignment="1">
      <alignment horizontal="left" vertical="top"/>
    </xf>
    <xf numFmtId="49" fontId="41" fillId="0" borderId="2" xfId="0" applyNumberFormat="1" applyFont="1" applyBorder="1" applyAlignment="1">
      <alignment horizontal="left" vertical="top" wrapText="1"/>
    </xf>
    <xf numFmtId="0" fontId="40" fillId="2" borderId="2" xfId="0" applyFont="1" applyFill="1" applyBorder="1" applyAlignment="1">
      <alignment horizontal="left" vertical="top"/>
    </xf>
    <xf numFmtId="0" fontId="41" fillId="2" borderId="2" xfId="0" applyFont="1" applyFill="1" applyBorder="1" applyAlignment="1">
      <alignment horizontal="left" vertical="top"/>
    </xf>
    <xf numFmtId="180" fontId="40" fillId="0" borderId="2" xfId="0" applyNumberFormat="1" applyFont="1" applyFill="1" applyBorder="1" applyAlignment="1">
      <alignment horizontal="left" vertical="top" wrapText="1"/>
    </xf>
    <xf numFmtId="0" fontId="41" fillId="0" borderId="2" xfId="0" applyFont="1" applyBorder="1" applyAlignment="1">
      <alignment vertical="top" wrapText="1"/>
    </xf>
    <xf numFmtId="0" fontId="41" fillId="0" borderId="2" xfId="0" applyFont="1" applyFill="1" applyBorder="1" applyAlignment="1">
      <alignment horizontal="center" vertical="top"/>
    </xf>
    <xf numFmtId="0" fontId="43" fillId="0" borderId="2" xfId="0" applyFont="1" applyBorder="1" applyAlignment="1">
      <alignment vertical="top"/>
    </xf>
    <xf numFmtId="0" fontId="43" fillId="0" borderId="2" xfId="0" applyFont="1" applyBorder="1" applyAlignment="1">
      <alignment horizontal="center" vertical="top"/>
    </xf>
    <xf numFmtId="41" fontId="41" fillId="2" borderId="2" xfId="0" applyNumberFormat="1" applyFont="1" applyFill="1" applyBorder="1" applyAlignment="1">
      <alignment vertical="top" wrapText="1"/>
    </xf>
    <xf numFmtId="0" fontId="41" fillId="2" borderId="2" xfId="0" applyFont="1" applyFill="1" applyBorder="1" applyAlignment="1">
      <alignment vertical="top" wrapText="1"/>
    </xf>
    <xf numFmtId="49" fontId="41" fillId="2" borderId="2" xfId="0" applyNumberFormat="1" applyFont="1" applyFill="1" applyBorder="1" applyAlignment="1">
      <alignment horizontal="center" vertical="top" wrapText="1"/>
    </xf>
    <xf numFmtId="41" fontId="41" fillId="2" borderId="2" xfId="0" applyNumberFormat="1" applyFont="1" applyFill="1" applyBorder="1" applyAlignment="1">
      <alignment vertical="top"/>
    </xf>
    <xf numFmtId="0" fontId="41" fillId="2" borderId="2" xfId="0" applyFont="1" applyFill="1" applyBorder="1" applyAlignment="1">
      <alignment vertical="top"/>
    </xf>
    <xf numFmtId="41" fontId="41" fillId="0" borderId="2" xfId="0" applyNumberFormat="1" applyFont="1" applyBorder="1" applyAlignment="1">
      <alignment vertical="top"/>
    </xf>
    <xf numFmtId="0" fontId="41" fillId="0" borderId="2" xfId="0" applyFont="1" applyFill="1" applyBorder="1" applyAlignment="1">
      <alignment horizontal="left" vertical="top" wrapText="1"/>
    </xf>
    <xf numFmtId="0" fontId="51" fillId="0" borderId="2" xfId="0" applyFont="1" applyBorder="1" applyAlignment="1">
      <alignment horizontal="center" vertical="top"/>
    </xf>
    <xf numFmtId="49" fontId="41" fillId="0" borderId="2" xfId="0" applyNumberFormat="1" applyFont="1" applyFill="1" applyBorder="1" applyAlignment="1">
      <alignment horizontal="center" vertical="top"/>
    </xf>
    <xf numFmtId="0" fontId="43" fillId="0" borderId="2" xfId="0" applyFont="1" applyFill="1" applyBorder="1" applyAlignment="1">
      <alignment vertical="top"/>
    </xf>
    <xf numFmtId="0" fontId="49" fillId="0" borderId="2" xfId="0" applyFont="1" applyBorder="1" applyAlignment="1">
      <alignment vertical="top" wrapText="1"/>
    </xf>
    <xf numFmtId="0" fontId="52" fillId="0" borderId="2" xfId="0" applyFont="1" applyBorder="1" applyAlignment="1">
      <alignment vertical="top" wrapText="1"/>
    </xf>
    <xf numFmtId="0" fontId="51" fillId="0" borderId="2" xfId="0" applyFont="1" applyBorder="1" applyAlignment="1">
      <alignment vertical="top"/>
    </xf>
    <xf numFmtId="0" fontId="0" fillId="0" borderId="2" xfId="0" applyBorder="1"/>
    <xf numFmtId="0" fontId="18" fillId="0" borderId="2" xfId="0" applyNumberFormat="1" applyFont="1" applyFill="1" applyBorder="1" applyAlignment="1">
      <alignment horizontal="right" vertical="top"/>
    </xf>
    <xf numFmtId="0" fontId="18" fillId="0" borderId="2" xfId="0" applyNumberFormat="1" applyFont="1" applyFill="1" applyBorder="1" applyAlignment="1">
      <alignment horizontal="left" vertical="top" wrapText="1"/>
    </xf>
    <xf numFmtId="179" fontId="18" fillId="0" borderId="2" xfId="0" applyNumberFormat="1" applyFont="1" applyFill="1" applyBorder="1" applyAlignment="1">
      <alignment horizontal="right" vertical="top"/>
    </xf>
    <xf numFmtId="179" fontId="18" fillId="0" borderId="2" xfId="126" applyNumberFormat="1" applyFont="1" applyFill="1" applyBorder="1" applyAlignment="1">
      <alignment horizontal="right" vertical="top"/>
    </xf>
    <xf numFmtId="0" fontId="18" fillId="0" borderId="2" xfId="0" applyNumberFormat="1" applyFont="1" applyFill="1" applyBorder="1" applyAlignment="1">
      <alignment horizontal="center" vertical="top"/>
    </xf>
    <xf numFmtId="0" fontId="18" fillId="0" borderId="2" xfId="0" applyNumberFormat="1" applyFont="1" applyFill="1" applyBorder="1" applyAlignment="1">
      <alignment horizontal="center" vertical="top" wrapText="1"/>
    </xf>
    <xf numFmtId="0" fontId="36" fillId="0" borderId="17" xfId="0" applyNumberFormat="1" applyFont="1" applyBorder="1" applyAlignment="1">
      <alignment horizontal="center" vertical="center"/>
    </xf>
    <xf numFmtId="0" fontId="37" fillId="0" borderId="13" xfId="0" applyNumberFormat="1" applyFont="1" applyBorder="1" applyAlignment="1">
      <alignment horizontal="center" vertical="center"/>
    </xf>
    <xf numFmtId="0" fontId="37" fillId="0" borderId="18" xfId="0" applyNumberFormat="1" applyFont="1" applyBorder="1" applyAlignment="1">
      <alignment horizontal="center" vertical="center"/>
    </xf>
    <xf numFmtId="0" fontId="38" fillId="0" borderId="17" xfId="0" applyNumberFormat="1" applyFont="1" applyBorder="1" applyAlignment="1">
      <alignment horizontal="center" vertical="center"/>
    </xf>
    <xf numFmtId="0" fontId="38" fillId="0" borderId="13" xfId="0" applyNumberFormat="1" applyFont="1" applyBorder="1" applyAlignment="1">
      <alignment horizontal="center" vertical="center"/>
    </xf>
    <xf numFmtId="0" fontId="38" fillId="0" borderId="18" xfId="0" applyNumberFormat="1" applyFont="1" applyBorder="1" applyAlignment="1">
      <alignment horizontal="center" vertical="center"/>
    </xf>
    <xf numFmtId="0" fontId="18" fillId="0" borderId="19" xfId="0" applyNumberFormat="1" applyFont="1" applyBorder="1" applyAlignment="1">
      <alignment horizontal="right" vertical="center"/>
    </xf>
    <xf numFmtId="0" fontId="18" fillId="0" borderId="3" xfId="0" applyNumberFormat="1" applyFont="1" applyBorder="1" applyAlignment="1">
      <alignment horizontal="right" vertical="center"/>
    </xf>
    <xf numFmtId="0" fontId="18" fillId="0" borderId="20" xfId="0" applyNumberFormat="1" applyFont="1" applyBorder="1" applyAlignment="1">
      <alignment horizontal="right" vertical="center"/>
    </xf>
    <xf numFmtId="0" fontId="18" fillId="0" borderId="2" xfId="0" applyNumberFormat="1" applyFont="1" applyBorder="1" applyAlignment="1">
      <alignment horizontal="center" vertical="center"/>
    </xf>
    <xf numFmtId="0" fontId="18" fillId="0" borderId="2" xfId="0" applyNumberFormat="1" applyFont="1" applyBorder="1" applyAlignment="1">
      <alignment horizontal="center" vertical="center" wrapText="1"/>
    </xf>
    <xf numFmtId="0" fontId="18" fillId="0" borderId="2" xfId="0" applyNumberFormat="1" applyFont="1" applyBorder="1" applyAlignment="1">
      <alignment vertical="top"/>
    </xf>
    <xf numFmtId="0" fontId="18" fillId="0" borderId="2" xfId="0" applyNumberFormat="1" applyFont="1" applyFill="1" applyBorder="1" applyAlignment="1">
      <alignment vertical="top"/>
    </xf>
    <xf numFmtId="0" fontId="0" fillId="0" borderId="2" xfId="0" applyBorder="1" applyAlignment="1">
      <alignment vertical="top"/>
    </xf>
    <xf numFmtId="0" fontId="18" fillId="0" borderId="2" xfId="0" applyNumberFormat="1" applyFont="1" applyFill="1" applyBorder="1" applyAlignment="1">
      <alignment vertical="top" wrapText="1"/>
    </xf>
    <xf numFmtId="0" fontId="0" fillId="0" borderId="2" xfId="0" applyBorder="1" applyAlignment="1">
      <alignment vertical="top" wrapText="1"/>
    </xf>
    <xf numFmtId="0" fontId="0" fillId="0" borderId="2" xfId="0" applyBorder="1" applyAlignment="1">
      <alignment horizontal="right" vertical="top"/>
    </xf>
    <xf numFmtId="0" fontId="7" fillId="0" borderId="2" xfId="1" applyNumberFormat="1" applyFont="1" applyBorder="1" applyAlignment="1">
      <alignment horizontal="center" vertical="top" wrapText="1"/>
    </xf>
    <xf numFmtId="0" fontId="7" fillId="0" borderId="2" xfId="1" applyNumberFormat="1" applyFont="1" applyBorder="1" applyAlignment="1">
      <alignment horizontal="center" vertical="center" wrapText="1"/>
    </xf>
    <xf numFmtId="0" fontId="3" fillId="0" borderId="0" xfId="0" applyFont="1" applyAlignment="1">
      <alignment horizontal="center" vertical="center" wrapText="1"/>
    </xf>
    <xf numFmtId="0" fontId="0" fillId="0" borderId="0" xfId="0" applyFont="1" applyBorder="1" applyAlignment="1">
      <alignment horizontal="center" vertical="center" wrapText="1"/>
    </xf>
    <xf numFmtId="0" fontId="7" fillId="0" borderId="1" xfId="1" applyFont="1" applyBorder="1" applyAlignment="1">
      <alignment horizontal="right" vertical="center" wrapText="1"/>
    </xf>
    <xf numFmtId="0" fontId="7" fillId="0" borderId="2" xfId="1" applyFont="1" applyBorder="1" applyAlignment="1">
      <alignment horizontal="center" vertical="center" wrapText="1"/>
    </xf>
    <xf numFmtId="0" fontId="8" fillId="0" borderId="2" xfId="1" applyFont="1" applyBorder="1" applyAlignment="1">
      <alignment horizontal="center" vertical="center" wrapText="1"/>
    </xf>
  </cellXfs>
  <cellStyles count="166">
    <cellStyle name="?" xfId="2"/>
    <cellStyle name="? 2" xfId="8"/>
    <cellStyle name="? 3" xfId="9"/>
    <cellStyle name="?_0114.刪減方案" xfId="10"/>
    <cellStyle name="?_0114.刪減方案_0119.99決算表格填送清單發文附表" xfId="11"/>
    <cellStyle name="?_0114.刪減方案_0119.99決算表格填送清單發文附表_100重大計畫1" xfId="12"/>
    <cellStyle name="?_0114.刪減方案_0119.99決算表格填送清單發文附表_100重大計畫1_100重大計畫1" xfId="13"/>
    <cellStyle name="?_0114.刪減方案_100重大計畫1" xfId="14"/>
    <cellStyle name="?_0114.刪減方案_100重大計畫1_100重大計畫1" xfId="15"/>
    <cellStyle name="?_0114.刪減方案_99決算表件-格式6" xfId="16"/>
    <cellStyle name="?_0114.刪減方案_99決算表件-格式6_100重大計畫1" xfId="17"/>
    <cellStyle name="?_0114.刪減方案_99決算表件-格式6_100重大計畫1_100重大計畫1" xfId="18"/>
    <cellStyle name="?_0114.刪減方案_99決算格式10_0119 (1)" xfId="19"/>
    <cellStyle name="?_0114.刪減方案_99決算格式10_0119 (1)_100重大計畫1" xfId="20"/>
    <cellStyle name="?_0114.刪減方案_99決算格式10_0119 (1)_100重大計畫1_100重大計畫1" xfId="21"/>
    <cellStyle name="?_0114.刪減方案_99決算格式5(請補充改善措施)_0120" xfId="22"/>
    <cellStyle name="?_0114.刪減方案_99決算格式5(請補充改善措施)_0120_100重大計畫1" xfId="23"/>
    <cellStyle name="?_0114.刪減方案_99決算格式5(請補充改善措施)_0120_100重大計畫1_100重大計畫1" xfId="24"/>
    <cellStyle name="?_0114.刪減方案_99決算格式6_技術處0127" xfId="25"/>
    <cellStyle name="?_0114.刪減方案_99決算格式6_技術處0127_100重大計畫1" xfId="26"/>
    <cellStyle name="?_0114.刪減方案_99決算格式6_技術處0127_100重大計畫1_100重大計畫1" xfId="27"/>
    <cellStyle name="?_0114.刪減方案_格式6請修正" xfId="28"/>
    <cellStyle name="?_0114.刪減方案_格式6請修正_100重大計畫1" xfId="29"/>
    <cellStyle name="?_0114.刪減方案_格式6請修正_100重大計畫1_100重大計畫1" xfId="30"/>
    <cellStyle name="?_0119.99決算表格填送清單發文附表" xfId="31"/>
    <cellStyle name="?_0119.99決算表格填送清單發文附表_100重大計畫1" xfId="32"/>
    <cellStyle name="?_0119.99決算表格填送清單發文附表_100重大計畫1_100重大計畫1" xfId="33"/>
    <cellStyle name="?_100年度教育訓練費決算報告表1010312" xfId="34"/>
    <cellStyle name="?_100重大計畫1" xfId="35"/>
    <cellStyle name="?_100重大計畫1_100重大計畫1" xfId="36"/>
    <cellStyle name="?_980805-99預算相關" xfId="37"/>
    <cellStyle name="?_980805-99預算相關_0119.99決算表格填送清單發文附表" xfId="38"/>
    <cellStyle name="?_980805-99預算相關_0119.99決算表格填送清單發文附表_100重大計畫1" xfId="39"/>
    <cellStyle name="?_980805-99預算相關_0119.99決算表格填送清單發文附表_100重大計畫1_100重大計畫1" xfId="40"/>
    <cellStyle name="?_980805-99預算相關_100重大計畫1" xfId="41"/>
    <cellStyle name="?_980805-99預算相關_100重大計畫1_100重大計畫1" xfId="42"/>
    <cellStyle name="?_980805-99預算相關_99決算表件-格式6" xfId="43"/>
    <cellStyle name="?_980805-99預算相關_99決算表件-格式6_100重大計畫1" xfId="44"/>
    <cellStyle name="?_980805-99預算相關_99決算表件-格式6_100重大計畫1_100重大計畫1" xfId="45"/>
    <cellStyle name="?_980805-99預算相關_99決算格式10_0119 (1)" xfId="46"/>
    <cellStyle name="?_980805-99預算相關_99決算格式10_0119 (1)_100重大計畫1" xfId="47"/>
    <cellStyle name="?_980805-99預算相關_99決算格式10_0119 (1)_100重大計畫1_100重大計畫1" xfId="48"/>
    <cellStyle name="?_980805-99預算相關_99決算格式5(請補充改善措施)_0120" xfId="49"/>
    <cellStyle name="?_980805-99預算相關_99決算格式5(請補充改善措施)_0120_100重大計畫1" xfId="50"/>
    <cellStyle name="?_980805-99預算相關_99決算格式5(請補充改善措施)_0120_100重大計畫1_100重大計畫1" xfId="51"/>
    <cellStyle name="?_980805-99預算相關_99決算格式6_技術處0127" xfId="52"/>
    <cellStyle name="?_980805-99預算相關_99決算格式6_技術處0127_100重大計畫1" xfId="53"/>
    <cellStyle name="?_980805-99預算相關_99決算格式6_技術處0127_100重大計畫1_100重大計畫1" xfId="54"/>
    <cellStyle name="?_980805-99預算相關_格式6請修正" xfId="55"/>
    <cellStyle name="?_980805-99預算相關_格式6請修正_100重大計畫1" xfId="56"/>
    <cellStyle name="?_980805-99預算相關_格式6請修正_100重大計畫1_100重大計畫1" xfId="57"/>
    <cellStyle name="?_99決算表件-格式6" xfId="58"/>
    <cellStyle name="?_99決算表件-格式6_100重大計畫1" xfId="59"/>
    <cellStyle name="?_99決算表件-格式6_100重大計畫1_100重大計畫1" xfId="60"/>
    <cellStyle name="?_99決算格式10_0119 (1)" xfId="61"/>
    <cellStyle name="?_99決算格式10_0119 (1)_100重大計畫1" xfId="62"/>
    <cellStyle name="?_99決算格式10_0119 (1)_100重大計畫1_100重大計畫1" xfId="63"/>
    <cellStyle name="?_99決算格式5(請補充改善措施)_0120" xfId="64"/>
    <cellStyle name="?_99決算格式5(請補充改善措施)_0120_100重大計畫1" xfId="65"/>
    <cellStyle name="?_99決算格式5(請補充改善措施)_0120_100重大計畫1_100重大計畫1" xfId="66"/>
    <cellStyle name="?_99決算格式6_技術處0127" xfId="67"/>
    <cellStyle name="?_99決算格式6_技術處0127_100重大計畫1" xfId="68"/>
    <cellStyle name="?_99決算格式6_技術處0127_100重大計畫1_100重大計畫1" xfId="69"/>
    <cellStyle name="?_格式6請修正" xfId="70"/>
    <cellStyle name="?_格式6請修正_100重大計畫1" xfId="71"/>
    <cellStyle name="?_格式6請修正_100重大計畫1_100重大計畫1" xfId="72"/>
    <cellStyle name="20% - 輔色1 2" xfId="73"/>
    <cellStyle name="20% - 輔色2 2" xfId="74"/>
    <cellStyle name="20% - 輔色3 2" xfId="75"/>
    <cellStyle name="20% - 輔色4 2" xfId="76"/>
    <cellStyle name="20% - 輔色5 2" xfId="77"/>
    <cellStyle name="20% - 輔色6 2" xfId="78"/>
    <cellStyle name="40% - 輔色1 2" xfId="79"/>
    <cellStyle name="40% - 輔色2 2" xfId="80"/>
    <cellStyle name="40% - 輔色3 2" xfId="81"/>
    <cellStyle name="40% - 輔色4 2" xfId="82"/>
    <cellStyle name="40% - 輔色5 2" xfId="83"/>
    <cellStyle name="40% - 輔色6 2" xfId="84"/>
    <cellStyle name="60% - 輔色1 2" xfId="85"/>
    <cellStyle name="60% - 輔色2 2" xfId="86"/>
    <cellStyle name="60% - 輔色3 2" xfId="87"/>
    <cellStyle name="60% - 輔色4 2" xfId="88"/>
    <cellStyle name="60% - 輔色5 2" xfId="89"/>
    <cellStyle name="60% - 輔色6 2" xfId="90"/>
    <cellStyle name="eng" xfId="91"/>
    <cellStyle name="lu" xfId="92"/>
    <cellStyle name="Normal - Style1" xfId="93"/>
    <cellStyle name="Normal_Basic Assumptions" xfId="94"/>
    <cellStyle name="一般" xfId="0" builtinId="0"/>
    <cellStyle name="一般 10" xfId="95"/>
    <cellStyle name="一般 11" xfId="96"/>
    <cellStyle name="一般 12" xfId="97"/>
    <cellStyle name="一般 13" xfId="98"/>
    <cellStyle name="一般 14" xfId="99"/>
    <cellStyle name="一般 2" xfId="100"/>
    <cellStyle name="一般 2 2" xfId="101"/>
    <cellStyle name="一般 2 3" xfId="102"/>
    <cellStyle name="一般 2 4" xfId="103"/>
    <cellStyle name="一般 2 5" xfId="104"/>
    <cellStyle name="一般 2 6" xfId="105"/>
    <cellStyle name="一般 2_0119.99決算表格填送清單發文附表" xfId="106"/>
    <cellStyle name="一般 3" xfId="107"/>
    <cellStyle name="一般 3 2" xfId="108"/>
    <cellStyle name="一般 3 2 2" xfId="109"/>
    <cellStyle name="一般 3 2 2 2" xfId="110"/>
    <cellStyle name="一般 3 2 2 3" xfId="165"/>
    <cellStyle name="一般 3 3" xfId="111"/>
    <cellStyle name="一般 3 4" xfId="112"/>
    <cellStyle name="一般 3_0119.99決算表格填送清單發文附表" xfId="113"/>
    <cellStyle name="一般 4" xfId="114"/>
    <cellStyle name="一般 4 2" xfId="115"/>
    <cellStyle name="一般 4_0119.99決算表格填送清單發文附表" xfId="116"/>
    <cellStyle name="一般 5" xfId="117"/>
    <cellStyle name="一般 6" xfId="118"/>
    <cellStyle name="一般 7" xfId="119"/>
    <cellStyle name="一般 8" xfId="120"/>
    <cellStyle name="一般 9" xfId="121"/>
    <cellStyle name="一般_100年度投資處決算-國外及大陸" xfId="4"/>
    <cellStyle name="一般_100年政風處決算表格" xfId="5"/>
    <cellStyle name="一般_100決算表格填送清單發文附表" xfId="1"/>
    <cellStyle name="一般_100礦務局委辦費等決算書用-會計處1010118" xfId="6"/>
    <cellStyle name="一般_法規會100決算大陸旅費101.1.2" xfId="7"/>
    <cellStyle name="一般_商業司出國旅費" xfId="3"/>
    <cellStyle name="千分位 2" xfId="122"/>
    <cellStyle name="千分位 2 2" xfId="123"/>
    <cellStyle name="千分位 2 3" xfId="124"/>
    <cellStyle name="千分位 3" xfId="125"/>
    <cellStyle name="千分位 3 2" xfId="126"/>
    <cellStyle name="千分位 4" xfId="127"/>
    <cellStyle name="千分位 4 2" xfId="128"/>
    <cellStyle name="千分位 5" xfId="129"/>
    <cellStyle name="千分位 7" xfId="130"/>
    <cellStyle name="千分位[0] 2" xfId="131"/>
    <cellStyle name="大綱列_1_95年預估研發成果收入950125" xfId="132"/>
    <cellStyle name="大綱欄_1_95年預估研發成果收入950125" xfId="133"/>
    <cellStyle name="中等 2" xfId="134"/>
    <cellStyle name="合計 2" xfId="135"/>
    <cellStyle name="好 2" xfId="136"/>
    <cellStyle name="百分比 2" xfId="137"/>
    <cellStyle name="百分比 2 2" xfId="138"/>
    <cellStyle name="百分比 3" xfId="139"/>
    <cellStyle name="計算方式 2" xfId="140"/>
    <cellStyle name="貨幣 2" xfId="141"/>
    <cellStyle name="貨幣[0]_Apply" xfId="142"/>
    <cellStyle name="連結的儲存格 2" xfId="143"/>
    <cellStyle name="備註 2" xfId="144"/>
    <cellStyle name="超連結 2" xfId="145"/>
    <cellStyle name="超連結 3" xfId="146"/>
    <cellStyle name="說明文字 2" xfId="147"/>
    <cellStyle name="輔色1 2" xfId="148"/>
    <cellStyle name="輔色2 2" xfId="149"/>
    <cellStyle name="輔色3 2" xfId="150"/>
    <cellStyle name="輔色4 2" xfId="151"/>
    <cellStyle name="輔色5 2" xfId="152"/>
    <cellStyle name="輔色6 2" xfId="153"/>
    <cellStyle name="標題 1 2" xfId="154"/>
    <cellStyle name="標題 2 2" xfId="155"/>
    <cellStyle name="標題 3 2" xfId="156"/>
    <cellStyle name="標題 4 2" xfId="157"/>
    <cellStyle name="標題 5" xfId="158"/>
    <cellStyle name="樣式 1" xfId="159"/>
    <cellStyle name="輸入 2" xfId="160"/>
    <cellStyle name="輸出 2" xfId="161"/>
    <cellStyle name="檢查儲存格 2" xfId="162"/>
    <cellStyle name="壞 2" xfId="163"/>
    <cellStyle name="警告文字 2" xfId="1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101</xdr:row>
      <xdr:rowOff>0</xdr:rowOff>
    </xdr:from>
    <xdr:ext cx="15240" cy="76200"/>
    <xdr:pic>
      <xdr:nvPicPr>
        <xdr:cNvPr id="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76200"/>
    <xdr:pic>
      <xdr:nvPicPr>
        <xdr:cNvPr id="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1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1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2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2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76200"/>
    <xdr:pic>
      <xdr:nvPicPr>
        <xdr:cNvPr id="3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76200"/>
    <xdr:pic>
      <xdr:nvPicPr>
        <xdr:cNvPr id="3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3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3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4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4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5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5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15240" cy="406400"/>
    <xdr:pic>
      <xdr:nvPicPr>
        <xdr:cNvPr id="6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101</xdr:row>
      <xdr:rowOff>0</xdr:rowOff>
    </xdr:from>
    <xdr:ext cx="7620" cy="7620"/>
    <xdr:pic>
      <xdr:nvPicPr>
        <xdr:cNvPr id="6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10</xdr:row>
      <xdr:rowOff>0</xdr:rowOff>
    </xdr:from>
    <xdr:ext cx="9525" cy="9525"/>
    <xdr:pic>
      <xdr:nvPicPr>
        <xdr:cNvPr id="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1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2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3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4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5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6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7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8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9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9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9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10</xdr:row>
      <xdr:rowOff>0</xdr:rowOff>
    </xdr:from>
    <xdr:ext cx="9525" cy="9525"/>
    <xdr:pic>
      <xdr:nvPicPr>
        <xdr:cNvPr id="9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83"/>
  <sheetViews>
    <sheetView tabSelected="1" view="pageBreakPreview" topLeftCell="A171" zoomScale="80" zoomScaleNormal="60" zoomScaleSheetLayoutView="80" workbookViewId="0">
      <selection activeCell="L185" sqref="L185"/>
    </sheetView>
  </sheetViews>
  <sheetFormatPr defaultRowHeight="16.2" x14ac:dyDescent="0.3"/>
  <cols>
    <col min="1" max="1" width="5" style="254" customWidth="1"/>
    <col min="2" max="2" width="14.109375" style="254" customWidth="1"/>
    <col min="3" max="3" width="7.44140625" style="254" customWidth="1"/>
    <col min="4" max="4" width="14.21875" style="254" customWidth="1"/>
    <col min="5" max="5" width="13.5546875" style="254" customWidth="1"/>
    <col min="6" max="6" width="7.77734375" style="254" customWidth="1"/>
    <col min="7" max="7" width="27.6640625" style="254" customWidth="1"/>
    <col min="8" max="8" width="10.33203125" style="254" customWidth="1"/>
    <col min="9" max="9" width="9.88671875" style="254" customWidth="1"/>
    <col min="10" max="10" width="9.77734375" style="254" customWidth="1"/>
    <col min="11" max="11" width="21.109375" style="254" customWidth="1"/>
    <col min="12" max="12" width="21.33203125" style="254" customWidth="1"/>
    <col min="13" max="15" width="4.88671875" style="254" customWidth="1"/>
    <col min="16" max="19" width="5" style="254" customWidth="1"/>
    <col min="20" max="20" width="16.33203125" style="254" customWidth="1"/>
  </cols>
  <sheetData>
    <row r="1" spans="1:20" ht="22.2" x14ac:dyDescent="0.3">
      <c r="A1" s="261" t="s">
        <v>49</v>
      </c>
      <c r="B1" s="262"/>
      <c r="C1" s="262"/>
      <c r="D1" s="262"/>
      <c r="E1" s="262"/>
      <c r="F1" s="262"/>
      <c r="G1" s="262"/>
      <c r="H1" s="262"/>
      <c r="I1" s="262"/>
      <c r="J1" s="262"/>
      <c r="K1" s="262"/>
      <c r="L1" s="262"/>
      <c r="M1" s="262"/>
      <c r="N1" s="262"/>
      <c r="O1" s="262"/>
      <c r="P1" s="262"/>
      <c r="Q1" s="262"/>
      <c r="R1" s="262"/>
      <c r="S1" s="262"/>
      <c r="T1" s="263"/>
    </row>
    <row r="2" spans="1:20" ht="22.2" x14ac:dyDescent="0.3">
      <c r="A2" s="261" t="s">
        <v>50</v>
      </c>
      <c r="B2" s="262"/>
      <c r="C2" s="262"/>
      <c r="D2" s="262"/>
      <c r="E2" s="262"/>
      <c r="F2" s="262"/>
      <c r="G2" s="262"/>
      <c r="H2" s="262"/>
      <c r="I2" s="262"/>
      <c r="J2" s="262"/>
      <c r="K2" s="262"/>
      <c r="L2" s="262"/>
      <c r="M2" s="262"/>
      <c r="N2" s="262"/>
      <c r="O2" s="262"/>
      <c r="P2" s="262"/>
      <c r="Q2" s="262"/>
      <c r="R2" s="262"/>
      <c r="S2" s="262"/>
      <c r="T2" s="263"/>
    </row>
    <row r="3" spans="1:20" ht="19.8" x14ac:dyDescent="0.3">
      <c r="A3" s="264" t="s">
        <v>166</v>
      </c>
      <c r="B3" s="265"/>
      <c r="C3" s="265"/>
      <c r="D3" s="265"/>
      <c r="E3" s="265"/>
      <c r="F3" s="265"/>
      <c r="G3" s="265"/>
      <c r="H3" s="265"/>
      <c r="I3" s="265"/>
      <c r="J3" s="265"/>
      <c r="K3" s="265"/>
      <c r="L3" s="265"/>
      <c r="M3" s="265"/>
      <c r="N3" s="265"/>
      <c r="O3" s="265"/>
      <c r="P3" s="265"/>
      <c r="Q3" s="265"/>
      <c r="R3" s="265"/>
      <c r="S3" s="265"/>
      <c r="T3" s="266"/>
    </row>
    <row r="4" spans="1:20" x14ac:dyDescent="0.3">
      <c r="A4" s="267" t="s">
        <v>51</v>
      </c>
      <c r="B4" s="268"/>
      <c r="C4" s="268"/>
      <c r="D4" s="268"/>
      <c r="E4" s="268"/>
      <c r="F4" s="268"/>
      <c r="G4" s="268"/>
      <c r="H4" s="268"/>
      <c r="I4" s="268"/>
      <c r="J4" s="268"/>
      <c r="K4" s="268"/>
      <c r="L4" s="268"/>
      <c r="M4" s="268"/>
      <c r="N4" s="268"/>
      <c r="O4" s="268"/>
      <c r="P4" s="268"/>
      <c r="Q4" s="268"/>
      <c r="R4" s="268"/>
      <c r="S4" s="268"/>
      <c r="T4" s="269"/>
    </row>
    <row r="5" spans="1:20" x14ac:dyDescent="0.3">
      <c r="A5" s="270" t="s">
        <v>2</v>
      </c>
      <c r="B5" s="270"/>
      <c r="C5" s="270"/>
      <c r="D5" s="270"/>
      <c r="E5" s="270"/>
      <c r="F5" s="271" t="s">
        <v>52</v>
      </c>
      <c r="G5" s="271" t="s">
        <v>53</v>
      </c>
      <c r="H5" s="271" t="s">
        <v>54</v>
      </c>
      <c r="I5" s="270" t="s">
        <v>55</v>
      </c>
      <c r="J5" s="270"/>
      <c r="K5" s="270" t="s">
        <v>56</v>
      </c>
      <c r="L5" s="270"/>
      <c r="M5" s="272" t="s">
        <v>6</v>
      </c>
      <c r="N5" s="272"/>
      <c r="O5" s="272"/>
      <c r="P5" s="272" t="s">
        <v>7</v>
      </c>
      <c r="Q5" s="272"/>
      <c r="R5" s="272"/>
      <c r="S5" s="272"/>
      <c r="T5" s="271" t="s">
        <v>57</v>
      </c>
    </row>
    <row r="6" spans="1:20" ht="81" x14ac:dyDescent="0.3">
      <c r="A6" s="211" t="s">
        <v>58</v>
      </c>
      <c r="B6" s="211" t="s">
        <v>59</v>
      </c>
      <c r="C6" s="75" t="s">
        <v>60</v>
      </c>
      <c r="D6" s="76" t="s">
        <v>61</v>
      </c>
      <c r="E6" s="76" t="s">
        <v>62</v>
      </c>
      <c r="F6" s="270"/>
      <c r="G6" s="271"/>
      <c r="H6" s="271"/>
      <c r="I6" s="211" t="s">
        <v>63</v>
      </c>
      <c r="J6" s="211" t="s">
        <v>64</v>
      </c>
      <c r="K6" s="75" t="s">
        <v>65</v>
      </c>
      <c r="L6" s="211" t="s">
        <v>66</v>
      </c>
      <c r="M6" s="211" t="s">
        <v>18</v>
      </c>
      <c r="N6" s="211" t="s">
        <v>19</v>
      </c>
      <c r="O6" s="211" t="s">
        <v>20</v>
      </c>
      <c r="P6" s="211" t="s">
        <v>67</v>
      </c>
      <c r="Q6" s="211" t="s">
        <v>68</v>
      </c>
      <c r="R6" s="211" t="s">
        <v>69</v>
      </c>
      <c r="S6" s="211" t="s">
        <v>70</v>
      </c>
      <c r="T6" s="271"/>
    </row>
    <row r="7" spans="1:20" s="104" customFormat="1" ht="39" customHeight="1" x14ac:dyDescent="0.3">
      <c r="A7" s="77">
        <v>107</v>
      </c>
      <c r="B7" s="78" t="s">
        <v>71</v>
      </c>
      <c r="C7" s="78" t="s">
        <v>72</v>
      </c>
      <c r="D7" s="99">
        <v>185000</v>
      </c>
      <c r="E7" s="99">
        <f>SUM(E8)</f>
        <v>222072</v>
      </c>
      <c r="F7" s="77"/>
      <c r="G7" s="154" t="s">
        <v>502</v>
      </c>
      <c r="H7" s="78"/>
      <c r="I7" s="78"/>
      <c r="J7" s="78"/>
      <c r="K7" s="78"/>
      <c r="L7" s="78"/>
      <c r="M7" s="105"/>
      <c r="N7" s="105"/>
      <c r="O7" s="105"/>
      <c r="P7" s="105"/>
      <c r="Q7" s="105"/>
      <c r="R7" s="105"/>
      <c r="S7" s="105"/>
      <c r="T7" s="78"/>
    </row>
    <row r="8" spans="1:20" s="104" customFormat="1" ht="68.400000000000006" customHeight="1" x14ac:dyDescent="0.3">
      <c r="A8" s="77"/>
      <c r="B8" s="78"/>
      <c r="C8" s="78"/>
      <c r="D8" s="99"/>
      <c r="E8" s="99">
        <v>222072</v>
      </c>
      <c r="F8" s="77" t="s">
        <v>114</v>
      </c>
      <c r="G8" s="78" t="s">
        <v>628</v>
      </c>
      <c r="H8" s="11" t="s">
        <v>167</v>
      </c>
      <c r="I8" s="78" t="s">
        <v>168</v>
      </c>
      <c r="J8" s="78" t="s">
        <v>629</v>
      </c>
      <c r="K8" s="78" t="s">
        <v>169</v>
      </c>
      <c r="L8" s="78" t="s">
        <v>835</v>
      </c>
      <c r="M8" s="105"/>
      <c r="N8" s="105"/>
      <c r="O8" s="105"/>
      <c r="P8" s="105"/>
      <c r="Q8" s="105"/>
      <c r="R8" s="105"/>
      <c r="S8" s="105"/>
      <c r="T8" s="21" t="s">
        <v>770</v>
      </c>
    </row>
    <row r="9" spans="1:20" s="148" customFormat="1" ht="34.200000000000003" customHeight="1" x14ac:dyDescent="0.3">
      <c r="A9" s="219"/>
      <c r="B9" s="212"/>
      <c r="C9" s="212"/>
      <c r="D9" s="213">
        <v>3711000</v>
      </c>
      <c r="E9" s="214">
        <f>SUM(E10:E16)</f>
        <v>549142</v>
      </c>
      <c r="F9" s="215"/>
      <c r="G9" s="216" t="s">
        <v>171</v>
      </c>
      <c r="H9" s="217"/>
      <c r="I9" s="218"/>
      <c r="J9" s="218"/>
      <c r="K9" s="217"/>
      <c r="L9" s="219"/>
      <c r="M9" s="220"/>
      <c r="N9" s="220"/>
      <c r="O9" s="220"/>
      <c r="P9" s="219"/>
      <c r="Q9" s="219"/>
      <c r="R9" s="219"/>
      <c r="S9" s="219"/>
      <c r="T9" s="219"/>
    </row>
    <row r="10" spans="1:20" s="147" customFormat="1" ht="44.4" customHeight="1" x14ac:dyDescent="0.3">
      <c r="A10" s="197"/>
      <c r="B10" s="221"/>
      <c r="C10" s="222"/>
      <c r="D10" s="223"/>
      <c r="E10" s="224">
        <v>124439</v>
      </c>
      <c r="F10" s="225" t="s">
        <v>172</v>
      </c>
      <c r="G10" s="226" t="s">
        <v>631</v>
      </c>
      <c r="H10" s="89" t="s">
        <v>173</v>
      </c>
      <c r="I10" s="206" t="s">
        <v>174</v>
      </c>
      <c r="J10" s="226" t="s">
        <v>175</v>
      </c>
      <c r="K10" s="206" t="s">
        <v>630</v>
      </c>
      <c r="L10" s="221" t="s">
        <v>836</v>
      </c>
      <c r="M10" s="227" t="s">
        <v>437</v>
      </c>
      <c r="N10" s="227" t="s">
        <v>438</v>
      </c>
      <c r="O10" s="227" t="s">
        <v>439</v>
      </c>
      <c r="P10" s="144">
        <v>0</v>
      </c>
      <c r="Q10" s="144">
        <v>0</v>
      </c>
      <c r="R10" s="144">
        <v>0</v>
      </c>
      <c r="S10" s="144">
        <v>0</v>
      </c>
      <c r="T10" s="206"/>
    </row>
    <row r="11" spans="1:20" s="147" customFormat="1" ht="48.6" x14ac:dyDescent="0.3">
      <c r="A11" s="197"/>
      <c r="B11" s="221"/>
      <c r="C11" s="197"/>
      <c r="D11" s="223"/>
      <c r="E11" s="224">
        <v>239609</v>
      </c>
      <c r="F11" s="225" t="s">
        <v>176</v>
      </c>
      <c r="G11" s="206" t="s">
        <v>632</v>
      </c>
      <c r="H11" s="89" t="s">
        <v>177</v>
      </c>
      <c r="I11" s="206" t="s">
        <v>174</v>
      </c>
      <c r="J11" s="226" t="s">
        <v>175</v>
      </c>
      <c r="K11" s="206" t="s">
        <v>633</v>
      </c>
      <c r="L11" s="221" t="s">
        <v>837</v>
      </c>
      <c r="M11" s="227" t="s">
        <v>437</v>
      </c>
      <c r="N11" s="227" t="s">
        <v>438</v>
      </c>
      <c r="O11" s="227" t="s">
        <v>440</v>
      </c>
      <c r="P11" s="144">
        <v>0</v>
      </c>
      <c r="Q11" s="144">
        <v>0</v>
      </c>
      <c r="R11" s="144">
        <v>0</v>
      </c>
      <c r="S11" s="144">
        <v>0</v>
      </c>
      <c r="T11" s="228"/>
    </row>
    <row r="12" spans="1:20" s="147" customFormat="1" ht="44.4" customHeight="1" x14ac:dyDescent="0.3">
      <c r="A12" s="197"/>
      <c r="B12" s="221"/>
      <c r="C12" s="197"/>
      <c r="D12" s="223"/>
      <c r="E12" s="224">
        <v>16554</v>
      </c>
      <c r="F12" s="225" t="s">
        <v>178</v>
      </c>
      <c r="G12" s="206" t="s">
        <v>634</v>
      </c>
      <c r="H12" s="89" t="s">
        <v>179</v>
      </c>
      <c r="I12" s="206" t="s">
        <v>174</v>
      </c>
      <c r="J12" s="226" t="s">
        <v>175</v>
      </c>
      <c r="K12" s="206" t="s">
        <v>635</v>
      </c>
      <c r="L12" s="221" t="s">
        <v>838</v>
      </c>
      <c r="M12" s="227"/>
      <c r="N12" s="227"/>
      <c r="O12" s="227"/>
      <c r="P12" s="226"/>
      <c r="Q12" s="226"/>
      <c r="R12" s="226"/>
      <c r="S12" s="226"/>
      <c r="T12" s="229" t="s">
        <v>636</v>
      </c>
    </row>
    <row r="13" spans="1:20" s="147" customFormat="1" ht="44.4" customHeight="1" x14ac:dyDescent="0.3">
      <c r="A13" s="197"/>
      <c r="B13" s="221"/>
      <c r="C13" s="197"/>
      <c r="D13" s="223"/>
      <c r="E13" s="224">
        <v>6748</v>
      </c>
      <c r="F13" s="225" t="s">
        <v>180</v>
      </c>
      <c r="G13" s="206" t="s">
        <v>637</v>
      </c>
      <c r="H13" s="89" t="s">
        <v>181</v>
      </c>
      <c r="I13" s="206" t="s">
        <v>182</v>
      </c>
      <c r="J13" s="226" t="s">
        <v>183</v>
      </c>
      <c r="K13" s="206" t="s">
        <v>638</v>
      </c>
      <c r="L13" s="221" t="s">
        <v>839</v>
      </c>
      <c r="M13" s="227" t="s">
        <v>437</v>
      </c>
      <c r="N13" s="227" t="s">
        <v>441</v>
      </c>
      <c r="O13" s="227" t="s">
        <v>442</v>
      </c>
      <c r="P13" s="144">
        <v>0</v>
      </c>
      <c r="Q13" s="144">
        <v>0</v>
      </c>
      <c r="R13" s="144">
        <v>0</v>
      </c>
      <c r="S13" s="144">
        <v>0</v>
      </c>
      <c r="T13" s="89"/>
    </row>
    <row r="14" spans="1:20" s="147" customFormat="1" ht="44.4" customHeight="1" x14ac:dyDescent="0.3">
      <c r="A14" s="197"/>
      <c r="B14" s="221"/>
      <c r="C14" s="197"/>
      <c r="D14" s="223"/>
      <c r="E14" s="224">
        <v>142535</v>
      </c>
      <c r="F14" s="225" t="s">
        <v>172</v>
      </c>
      <c r="G14" s="206" t="s">
        <v>639</v>
      </c>
      <c r="H14" s="89" t="s">
        <v>185</v>
      </c>
      <c r="I14" s="206" t="s">
        <v>174</v>
      </c>
      <c r="J14" s="226" t="s">
        <v>175</v>
      </c>
      <c r="K14" s="206" t="s">
        <v>635</v>
      </c>
      <c r="L14" s="221" t="s">
        <v>838</v>
      </c>
      <c r="M14" s="230"/>
      <c r="N14" s="227"/>
      <c r="O14" s="227"/>
      <c r="P14" s="226"/>
      <c r="Q14" s="226"/>
      <c r="R14" s="226"/>
      <c r="S14" s="226"/>
      <c r="T14" s="229" t="s">
        <v>819</v>
      </c>
    </row>
    <row r="15" spans="1:20" s="147" customFormat="1" ht="44.4" customHeight="1" x14ac:dyDescent="0.3">
      <c r="A15" s="197"/>
      <c r="B15" s="221"/>
      <c r="C15" s="197"/>
      <c r="D15" s="223"/>
      <c r="E15" s="224">
        <v>7059</v>
      </c>
      <c r="F15" s="225" t="s">
        <v>180</v>
      </c>
      <c r="G15" s="206" t="s">
        <v>641</v>
      </c>
      <c r="H15" s="89" t="s">
        <v>186</v>
      </c>
      <c r="I15" s="206" t="s">
        <v>187</v>
      </c>
      <c r="J15" s="226" t="s">
        <v>188</v>
      </c>
      <c r="K15" s="206" t="s">
        <v>635</v>
      </c>
      <c r="L15" s="221" t="s">
        <v>840</v>
      </c>
      <c r="M15" s="227" t="s">
        <v>437</v>
      </c>
      <c r="N15" s="227" t="s">
        <v>439</v>
      </c>
      <c r="O15" s="227" t="s">
        <v>443</v>
      </c>
      <c r="P15" s="144">
        <v>0</v>
      </c>
      <c r="Q15" s="144">
        <v>0</v>
      </c>
      <c r="R15" s="144">
        <v>0</v>
      </c>
      <c r="S15" s="144">
        <v>0</v>
      </c>
      <c r="T15" s="89"/>
    </row>
    <row r="16" spans="1:20" s="147" customFormat="1" ht="51.6" customHeight="1" x14ac:dyDescent="0.3">
      <c r="A16" s="197"/>
      <c r="B16" s="221"/>
      <c r="C16" s="197"/>
      <c r="D16" s="223"/>
      <c r="E16" s="224">
        <v>12198</v>
      </c>
      <c r="F16" s="225" t="s">
        <v>189</v>
      </c>
      <c r="G16" s="206" t="s">
        <v>190</v>
      </c>
      <c r="H16" s="89" t="s">
        <v>191</v>
      </c>
      <c r="I16" s="206" t="s">
        <v>192</v>
      </c>
      <c r="J16" s="226" t="s">
        <v>193</v>
      </c>
      <c r="K16" s="206" t="s">
        <v>640</v>
      </c>
      <c r="L16" s="221" t="s">
        <v>841</v>
      </c>
      <c r="M16" s="231"/>
      <c r="N16" s="196"/>
      <c r="O16" s="196"/>
      <c r="P16" s="232"/>
      <c r="Q16" s="232"/>
      <c r="R16" s="232"/>
      <c r="S16" s="232"/>
      <c r="T16" s="233" t="s">
        <v>820</v>
      </c>
    </row>
    <row r="17" spans="1:20" s="148" customFormat="1" ht="39" customHeight="1" x14ac:dyDescent="0.3">
      <c r="A17" s="219"/>
      <c r="B17" s="212"/>
      <c r="C17" s="212"/>
      <c r="D17" s="213">
        <v>1370000</v>
      </c>
      <c r="E17" s="214">
        <f>SUM(E18:E19)</f>
        <v>268230</v>
      </c>
      <c r="F17" s="215"/>
      <c r="G17" s="216" t="s">
        <v>227</v>
      </c>
      <c r="H17" s="216"/>
      <c r="I17" s="216"/>
      <c r="J17" s="234"/>
      <c r="K17" s="216"/>
      <c r="L17" s="149"/>
      <c r="M17" s="220"/>
      <c r="N17" s="220"/>
      <c r="O17" s="220"/>
      <c r="P17" s="235"/>
      <c r="Q17" s="235"/>
      <c r="R17" s="235"/>
      <c r="S17" s="235"/>
      <c r="T17" s="149"/>
    </row>
    <row r="18" spans="1:20" s="147" customFormat="1" ht="56.4" customHeight="1" x14ac:dyDescent="0.3">
      <c r="A18" s="197"/>
      <c r="B18" s="221"/>
      <c r="C18" s="222"/>
      <c r="D18" s="223"/>
      <c r="E18" s="224">
        <v>233741</v>
      </c>
      <c r="F18" s="225" t="s">
        <v>176</v>
      </c>
      <c r="G18" s="206" t="s">
        <v>194</v>
      </c>
      <c r="H18" s="89" t="s">
        <v>195</v>
      </c>
      <c r="I18" s="206" t="s">
        <v>196</v>
      </c>
      <c r="J18" s="226" t="s">
        <v>444</v>
      </c>
      <c r="K18" s="206" t="s">
        <v>642</v>
      </c>
      <c r="L18" s="206" t="s">
        <v>842</v>
      </c>
      <c r="M18" s="227" t="s">
        <v>437</v>
      </c>
      <c r="N18" s="227" t="s">
        <v>445</v>
      </c>
      <c r="O18" s="227" t="s">
        <v>446</v>
      </c>
      <c r="P18" s="144">
        <v>0</v>
      </c>
      <c r="Q18" s="144">
        <v>0</v>
      </c>
      <c r="R18" s="144">
        <v>0</v>
      </c>
      <c r="S18" s="144">
        <v>0</v>
      </c>
      <c r="T18" s="206"/>
    </row>
    <row r="19" spans="1:20" s="147" customFormat="1" ht="32.4" x14ac:dyDescent="0.3">
      <c r="A19" s="197"/>
      <c r="B19" s="221"/>
      <c r="C19" s="222"/>
      <c r="D19" s="223"/>
      <c r="E19" s="224">
        <v>34489</v>
      </c>
      <c r="F19" s="225" t="s">
        <v>189</v>
      </c>
      <c r="G19" s="206" t="s">
        <v>643</v>
      </c>
      <c r="H19" s="89" t="s">
        <v>197</v>
      </c>
      <c r="I19" s="206" t="s">
        <v>198</v>
      </c>
      <c r="J19" s="226" t="s">
        <v>199</v>
      </c>
      <c r="K19" s="206" t="s">
        <v>644</v>
      </c>
      <c r="L19" s="221" t="s">
        <v>843</v>
      </c>
      <c r="M19" s="196">
        <v>107</v>
      </c>
      <c r="N19" s="196">
        <v>12</v>
      </c>
      <c r="O19" s="196" t="s">
        <v>200</v>
      </c>
      <c r="P19" s="144">
        <v>0</v>
      </c>
      <c r="Q19" s="144">
        <v>0</v>
      </c>
      <c r="R19" s="144">
        <v>0</v>
      </c>
      <c r="S19" s="144">
        <v>0</v>
      </c>
      <c r="T19" s="221"/>
    </row>
    <row r="20" spans="1:20" s="148" customFormat="1" ht="39" customHeight="1" x14ac:dyDescent="0.3">
      <c r="A20" s="219"/>
      <c r="B20" s="212"/>
      <c r="C20" s="212"/>
      <c r="D20" s="213">
        <v>4216000</v>
      </c>
      <c r="E20" s="214">
        <f>SUM(E21:E48)</f>
        <v>4197916</v>
      </c>
      <c r="F20" s="215"/>
      <c r="G20" s="216" t="s">
        <v>228</v>
      </c>
      <c r="H20" s="216"/>
      <c r="I20" s="216"/>
      <c r="J20" s="234"/>
      <c r="K20" s="216"/>
      <c r="L20" s="149"/>
      <c r="M20" s="220"/>
      <c r="N20" s="220"/>
      <c r="O20" s="220"/>
      <c r="P20" s="235"/>
      <c r="Q20" s="235"/>
      <c r="R20" s="235"/>
      <c r="S20" s="235"/>
      <c r="T20" s="235"/>
    </row>
    <row r="21" spans="1:20" s="147" customFormat="1" ht="56.4" customHeight="1" x14ac:dyDescent="0.3">
      <c r="A21" s="197"/>
      <c r="B21" s="221"/>
      <c r="C21" s="197"/>
      <c r="D21" s="223"/>
      <c r="E21" s="224">
        <v>57470</v>
      </c>
      <c r="F21" s="225" t="s">
        <v>189</v>
      </c>
      <c r="G21" s="206" t="s">
        <v>645</v>
      </c>
      <c r="H21" s="89" t="s">
        <v>447</v>
      </c>
      <c r="I21" s="206" t="s">
        <v>448</v>
      </c>
      <c r="J21" s="226" t="s">
        <v>778</v>
      </c>
      <c r="K21" s="206" t="s">
        <v>646</v>
      </c>
      <c r="L21" s="206" t="s">
        <v>844</v>
      </c>
      <c r="M21" s="227"/>
      <c r="N21" s="227"/>
      <c r="O21" s="227"/>
      <c r="P21" s="226"/>
      <c r="Q21" s="226"/>
      <c r="R21" s="226"/>
      <c r="S21" s="226"/>
      <c r="T21" s="229" t="s">
        <v>636</v>
      </c>
    </row>
    <row r="22" spans="1:20" s="147" customFormat="1" ht="49.2" customHeight="1" x14ac:dyDescent="0.3">
      <c r="A22" s="197"/>
      <c r="B22" s="221"/>
      <c r="C22" s="197"/>
      <c r="D22" s="223"/>
      <c r="E22" s="224">
        <v>89639</v>
      </c>
      <c r="F22" s="225" t="s">
        <v>189</v>
      </c>
      <c r="G22" s="206" t="s">
        <v>647</v>
      </c>
      <c r="H22" s="236" t="s">
        <v>449</v>
      </c>
      <c r="I22" s="206" t="s">
        <v>357</v>
      </c>
      <c r="J22" s="226" t="s">
        <v>358</v>
      </c>
      <c r="K22" s="206" t="s">
        <v>648</v>
      </c>
      <c r="L22" s="206" t="s">
        <v>845</v>
      </c>
      <c r="M22" s="227" t="s">
        <v>437</v>
      </c>
      <c r="N22" s="227" t="s">
        <v>450</v>
      </c>
      <c r="O22" s="227" t="s">
        <v>445</v>
      </c>
      <c r="P22" s="144">
        <v>4</v>
      </c>
      <c r="Q22" s="144">
        <v>3</v>
      </c>
      <c r="R22" s="144">
        <v>1</v>
      </c>
      <c r="S22" s="144">
        <v>0</v>
      </c>
      <c r="T22" s="206"/>
    </row>
    <row r="23" spans="1:20" s="147" customFormat="1" ht="45" customHeight="1" x14ac:dyDescent="0.3">
      <c r="A23" s="197"/>
      <c r="B23" s="221"/>
      <c r="C23" s="197"/>
      <c r="D23" s="223"/>
      <c r="E23" s="224">
        <v>34982</v>
      </c>
      <c r="F23" s="225" t="s">
        <v>30</v>
      </c>
      <c r="G23" s="206" t="s">
        <v>649</v>
      </c>
      <c r="H23" s="89" t="s">
        <v>451</v>
      </c>
      <c r="I23" s="206" t="s">
        <v>452</v>
      </c>
      <c r="J23" s="226" t="s">
        <v>779</v>
      </c>
      <c r="K23" s="206" t="s">
        <v>650</v>
      </c>
      <c r="L23" s="206" t="s">
        <v>846</v>
      </c>
      <c r="M23" s="227" t="s">
        <v>437</v>
      </c>
      <c r="N23" s="227" t="s">
        <v>450</v>
      </c>
      <c r="O23" s="227" t="s">
        <v>453</v>
      </c>
      <c r="P23" s="144">
        <v>0</v>
      </c>
      <c r="Q23" s="144">
        <v>0</v>
      </c>
      <c r="R23" s="144">
        <v>0</v>
      </c>
      <c r="S23" s="144">
        <v>0</v>
      </c>
      <c r="T23" s="221"/>
    </row>
    <row r="24" spans="1:20" s="147" customFormat="1" ht="44.4" customHeight="1" x14ac:dyDescent="0.3">
      <c r="A24" s="197"/>
      <c r="B24" s="221"/>
      <c r="C24" s="197"/>
      <c r="D24" s="223"/>
      <c r="E24" s="224">
        <v>123147</v>
      </c>
      <c r="F24" s="225" t="s">
        <v>30</v>
      </c>
      <c r="G24" s="206" t="s">
        <v>651</v>
      </c>
      <c r="H24" s="89" t="s">
        <v>454</v>
      </c>
      <c r="I24" s="206" t="s">
        <v>455</v>
      </c>
      <c r="J24" s="226" t="s">
        <v>456</v>
      </c>
      <c r="K24" s="206" t="s">
        <v>635</v>
      </c>
      <c r="L24" s="206" t="s">
        <v>840</v>
      </c>
      <c r="M24" s="227"/>
      <c r="N24" s="227"/>
      <c r="O24" s="227"/>
      <c r="P24" s="226"/>
      <c r="Q24" s="226"/>
      <c r="R24" s="226"/>
      <c r="S24" s="226"/>
      <c r="T24" s="229" t="s">
        <v>819</v>
      </c>
    </row>
    <row r="25" spans="1:20" s="147" customFormat="1" ht="64.8" customHeight="1" x14ac:dyDescent="0.3">
      <c r="A25" s="197"/>
      <c r="B25" s="221"/>
      <c r="C25" s="197"/>
      <c r="D25" s="223"/>
      <c r="E25" s="224">
        <v>713088</v>
      </c>
      <c r="F25" s="225" t="s">
        <v>30</v>
      </c>
      <c r="G25" s="206" t="s">
        <v>652</v>
      </c>
      <c r="H25" s="89" t="s">
        <v>457</v>
      </c>
      <c r="I25" s="206" t="s">
        <v>455</v>
      </c>
      <c r="J25" s="226" t="s">
        <v>456</v>
      </c>
      <c r="K25" s="206" t="s">
        <v>653</v>
      </c>
      <c r="L25" s="206" t="s">
        <v>847</v>
      </c>
      <c r="M25" s="227" t="s">
        <v>437</v>
      </c>
      <c r="N25" s="227" t="s">
        <v>458</v>
      </c>
      <c r="O25" s="227" t="s">
        <v>459</v>
      </c>
      <c r="P25" s="144">
        <v>0</v>
      </c>
      <c r="Q25" s="144">
        <v>0</v>
      </c>
      <c r="R25" s="144">
        <v>0</v>
      </c>
      <c r="S25" s="144">
        <v>0</v>
      </c>
      <c r="T25" s="221"/>
    </row>
    <row r="26" spans="1:20" s="147" customFormat="1" ht="45" customHeight="1" x14ac:dyDescent="0.3">
      <c r="A26" s="197"/>
      <c r="B26" s="221"/>
      <c r="C26" s="197"/>
      <c r="D26" s="223"/>
      <c r="E26" s="224">
        <v>77655</v>
      </c>
      <c r="F26" s="225" t="s">
        <v>30</v>
      </c>
      <c r="G26" s="206" t="s">
        <v>654</v>
      </c>
      <c r="H26" s="89" t="s">
        <v>460</v>
      </c>
      <c r="I26" s="206" t="s">
        <v>452</v>
      </c>
      <c r="J26" s="226" t="s">
        <v>461</v>
      </c>
      <c r="K26" s="206" t="s">
        <v>655</v>
      </c>
      <c r="L26" s="206" t="s">
        <v>848</v>
      </c>
      <c r="M26" s="230"/>
      <c r="N26" s="227"/>
      <c r="O26" s="227"/>
      <c r="P26" s="226"/>
      <c r="Q26" s="226"/>
      <c r="R26" s="226"/>
      <c r="S26" s="226"/>
      <c r="T26" s="229" t="s">
        <v>820</v>
      </c>
    </row>
    <row r="27" spans="1:20" s="147" customFormat="1" ht="46.8" customHeight="1" x14ac:dyDescent="0.3">
      <c r="A27" s="197"/>
      <c r="B27" s="221"/>
      <c r="C27" s="197"/>
      <c r="D27" s="223"/>
      <c r="E27" s="224">
        <v>52568</v>
      </c>
      <c r="F27" s="225" t="s">
        <v>30</v>
      </c>
      <c r="G27" s="206" t="s">
        <v>210</v>
      </c>
      <c r="H27" s="89" t="s">
        <v>462</v>
      </c>
      <c r="I27" s="206" t="s">
        <v>357</v>
      </c>
      <c r="J27" s="226" t="s">
        <v>358</v>
      </c>
      <c r="K27" s="206" t="s">
        <v>656</v>
      </c>
      <c r="L27" s="206" t="s">
        <v>849</v>
      </c>
      <c r="M27" s="227" t="s">
        <v>437</v>
      </c>
      <c r="N27" s="227" t="s">
        <v>438</v>
      </c>
      <c r="O27" s="227" t="s">
        <v>446</v>
      </c>
      <c r="P27" s="144">
        <v>1</v>
      </c>
      <c r="Q27" s="144">
        <v>1</v>
      </c>
      <c r="R27" s="144">
        <v>0</v>
      </c>
      <c r="S27" s="144">
        <v>0</v>
      </c>
      <c r="T27" s="90"/>
    </row>
    <row r="28" spans="1:20" s="147" customFormat="1" ht="48" customHeight="1" x14ac:dyDescent="0.3">
      <c r="A28" s="197"/>
      <c r="B28" s="221"/>
      <c r="C28" s="197"/>
      <c r="D28" s="223"/>
      <c r="E28" s="224">
        <v>41005</v>
      </c>
      <c r="F28" s="225" t="s">
        <v>30</v>
      </c>
      <c r="G28" s="206" t="s">
        <v>832</v>
      </c>
      <c r="H28" s="89" t="s">
        <v>463</v>
      </c>
      <c r="I28" s="206" t="s">
        <v>464</v>
      </c>
      <c r="J28" s="226" t="s">
        <v>465</v>
      </c>
      <c r="K28" s="206" t="s">
        <v>657</v>
      </c>
      <c r="L28" s="206" t="s">
        <v>850</v>
      </c>
      <c r="M28" s="227" t="s">
        <v>437</v>
      </c>
      <c r="N28" s="227" t="s">
        <v>441</v>
      </c>
      <c r="O28" s="227" t="s">
        <v>466</v>
      </c>
      <c r="P28" s="144">
        <v>1</v>
      </c>
      <c r="Q28" s="144">
        <v>1</v>
      </c>
      <c r="R28" s="144">
        <v>0</v>
      </c>
      <c r="S28" s="144">
        <v>0</v>
      </c>
      <c r="T28" s="228"/>
    </row>
    <row r="29" spans="1:20" s="147" customFormat="1" ht="44.4" customHeight="1" x14ac:dyDescent="0.3">
      <c r="A29" s="197"/>
      <c r="B29" s="221"/>
      <c r="C29" s="197"/>
      <c r="D29" s="223"/>
      <c r="E29" s="224">
        <v>85412</v>
      </c>
      <c r="F29" s="225" t="s">
        <v>211</v>
      </c>
      <c r="G29" s="226" t="s">
        <v>212</v>
      </c>
      <c r="H29" s="89" t="s">
        <v>467</v>
      </c>
      <c r="I29" s="206" t="s">
        <v>448</v>
      </c>
      <c r="J29" s="226" t="s">
        <v>468</v>
      </c>
      <c r="K29" s="206" t="s">
        <v>648</v>
      </c>
      <c r="L29" s="206" t="s">
        <v>906</v>
      </c>
      <c r="M29" s="227" t="s">
        <v>437</v>
      </c>
      <c r="N29" s="227" t="s">
        <v>441</v>
      </c>
      <c r="O29" s="227" t="s">
        <v>469</v>
      </c>
      <c r="P29" s="144">
        <v>0</v>
      </c>
      <c r="Q29" s="144">
        <v>0</v>
      </c>
      <c r="R29" s="144">
        <v>0</v>
      </c>
      <c r="S29" s="144">
        <v>0</v>
      </c>
      <c r="T29" s="221"/>
    </row>
    <row r="30" spans="1:20" s="147" customFormat="1" ht="44.4" customHeight="1" x14ac:dyDescent="0.3">
      <c r="A30" s="197"/>
      <c r="B30" s="221"/>
      <c r="C30" s="197"/>
      <c r="D30" s="223"/>
      <c r="E30" s="224">
        <v>895428</v>
      </c>
      <c r="F30" s="225" t="s">
        <v>30</v>
      </c>
      <c r="G30" s="226" t="s">
        <v>658</v>
      </c>
      <c r="H30" s="89" t="s">
        <v>470</v>
      </c>
      <c r="I30" s="206" t="s">
        <v>455</v>
      </c>
      <c r="J30" s="226" t="s">
        <v>456</v>
      </c>
      <c r="K30" s="206" t="s">
        <v>659</v>
      </c>
      <c r="L30" s="206" t="s">
        <v>907</v>
      </c>
      <c r="M30" s="227" t="s">
        <v>437</v>
      </c>
      <c r="N30" s="227" t="s">
        <v>441</v>
      </c>
      <c r="O30" s="227" t="s">
        <v>471</v>
      </c>
      <c r="P30" s="144">
        <v>0</v>
      </c>
      <c r="Q30" s="144">
        <v>0</v>
      </c>
      <c r="R30" s="144">
        <v>0</v>
      </c>
      <c r="S30" s="144">
        <v>0</v>
      </c>
      <c r="T30" s="221"/>
    </row>
    <row r="31" spans="1:20" s="147" customFormat="1" ht="66" customHeight="1" x14ac:dyDescent="0.3">
      <c r="A31" s="197"/>
      <c r="B31" s="221"/>
      <c r="C31" s="197"/>
      <c r="D31" s="223"/>
      <c r="E31" s="224">
        <v>205992</v>
      </c>
      <c r="F31" s="225" t="s">
        <v>30</v>
      </c>
      <c r="G31" s="226" t="s">
        <v>202</v>
      </c>
      <c r="H31" s="89" t="s">
        <v>472</v>
      </c>
      <c r="I31" s="206" t="s">
        <v>357</v>
      </c>
      <c r="J31" s="226" t="s">
        <v>358</v>
      </c>
      <c r="K31" s="206" t="s">
        <v>660</v>
      </c>
      <c r="L31" s="206" t="s">
        <v>908</v>
      </c>
      <c r="M31" s="227" t="s">
        <v>437</v>
      </c>
      <c r="N31" s="227" t="s">
        <v>441</v>
      </c>
      <c r="O31" s="227" t="s">
        <v>443</v>
      </c>
      <c r="P31" s="144">
        <v>6</v>
      </c>
      <c r="Q31" s="144">
        <v>4</v>
      </c>
      <c r="R31" s="144">
        <v>1</v>
      </c>
      <c r="S31" s="144">
        <v>1</v>
      </c>
      <c r="T31" s="221"/>
    </row>
    <row r="32" spans="1:20" s="147" customFormat="1" ht="45.6" customHeight="1" x14ac:dyDescent="0.3">
      <c r="A32" s="197"/>
      <c r="B32" s="221"/>
      <c r="C32" s="197"/>
      <c r="D32" s="223"/>
      <c r="E32" s="224">
        <v>144891</v>
      </c>
      <c r="F32" s="225" t="s">
        <v>30</v>
      </c>
      <c r="G32" s="206" t="s">
        <v>661</v>
      </c>
      <c r="H32" s="89" t="s">
        <v>473</v>
      </c>
      <c r="I32" s="206" t="s">
        <v>455</v>
      </c>
      <c r="J32" s="226" t="s">
        <v>456</v>
      </c>
      <c r="K32" s="206" t="s">
        <v>656</v>
      </c>
      <c r="L32" s="206" t="s">
        <v>849</v>
      </c>
      <c r="M32" s="227" t="s">
        <v>437</v>
      </c>
      <c r="N32" s="227" t="s">
        <v>474</v>
      </c>
      <c r="O32" s="227" t="s">
        <v>475</v>
      </c>
      <c r="P32" s="144">
        <v>0</v>
      </c>
      <c r="Q32" s="144">
        <v>0</v>
      </c>
      <c r="R32" s="144">
        <v>0</v>
      </c>
      <c r="S32" s="144">
        <v>0</v>
      </c>
      <c r="T32" s="228"/>
    </row>
    <row r="33" spans="1:20" s="147" customFormat="1" ht="44.4" customHeight="1" x14ac:dyDescent="0.3">
      <c r="A33" s="197"/>
      <c r="B33" s="221"/>
      <c r="C33" s="197"/>
      <c r="D33" s="223"/>
      <c r="E33" s="224">
        <v>138571</v>
      </c>
      <c r="F33" s="225" t="s">
        <v>30</v>
      </c>
      <c r="G33" s="206" t="s">
        <v>662</v>
      </c>
      <c r="H33" s="89" t="s">
        <v>476</v>
      </c>
      <c r="I33" s="206" t="s">
        <v>455</v>
      </c>
      <c r="J33" s="226" t="s">
        <v>456</v>
      </c>
      <c r="K33" s="206" t="s">
        <v>663</v>
      </c>
      <c r="L33" s="206" t="s">
        <v>909</v>
      </c>
      <c r="M33" s="227"/>
      <c r="N33" s="227"/>
      <c r="O33" s="227"/>
      <c r="P33" s="226"/>
      <c r="Q33" s="226"/>
      <c r="R33" s="226"/>
      <c r="S33" s="226"/>
      <c r="T33" s="229" t="s">
        <v>636</v>
      </c>
    </row>
    <row r="34" spans="1:20" s="147" customFormat="1" ht="55.2" customHeight="1" x14ac:dyDescent="0.3">
      <c r="A34" s="197"/>
      <c r="B34" s="221"/>
      <c r="C34" s="197"/>
      <c r="D34" s="223"/>
      <c r="E34" s="224">
        <v>194343</v>
      </c>
      <c r="F34" s="225" t="s">
        <v>211</v>
      </c>
      <c r="G34" s="206" t="s">
        <v>664</v>
      </c>
      <c r="H34" s="89" t="s">
        <v>478</v>
      </c>
      <c r="I34" s="206" t="s">
        <v>452</v>
      </c>
      <c r="J34" s="226" t="s">
        <v>780</v>
      </c>
      <c r="K34" s="206" t="s">
        <v>665</v>
      </c>
      <c r="L34" s="206" t="s">
        <v>910</v>
      </c>
      <c r="M34" s="227" t="s">
        <v>437</v>
      </c>
      <c r="N34" s="227" t="s">
        <v>479</v>
      </c>
      <c r="O34" s="227" t="s">
        <v>445</v>
      </c>
      <c r="P34" s="144">
        <v>0</v>
      </c>
      <c r="Q34" s="144">
        <v>0</v>
      </c>
      <c r="R34" s="144">
        <v>0</v>
      </c>
      <c r="S34" s="144">
        <v>0</v>
      </c>
      <c r="T34" s="221"/>
    </row>
    <row r="35" spans="1:20" s="147" customFormat="1" ht="61.8" customHeight="1" x14ac:dyDescent="0.3">
      <c r="A35" s="197"/>
      <c r="B35" s="221"/>
      <c r="C35" s="197"/>
      <c r="D35" s="223"/>
      <c r="E35" s="224">
        <v>37885</v>
      </c>
      <c r="F35" s="225" t="s">
        <v>30</v>
      </c>
      <c r="G35" s="206" t="s">
        <v>666</v>
      </c>
      <c r="H35" s="89" t="s">
        <v>480</v>
      </c>
      <c r="I35" s="206" t="s">
        <v>452</v>
      </c>
      <c r="J35" s="226" t="s">
        <v>481</v>
      </c>
      <c r="K35" s="206" t="s">
        <v>644</v>
      </c>
      <c r="L35" s="206" t="s">
        <v>843</v>
      </c>
      <c r="M35" s="230"/>
      <c r="N35" s="227"/>
      <c r="O35" s="227"/>
      <c r="P35" s="226"/>
      <c r="Q35" s="226"/>
      <c r="R35" s="226"/>
      <c r="S35" s="226"/>
      <c r="T35" s="229" t="s">
        <v>636</v>
      </c>
    </row>
    <row r="36" spans="1:20" s="147" customFormat="1" ht="43.2" customHeight="1" x14ac:dyDescent="0.3">
      <c r="A36" s="197"/>
      <c r="B36" s="221"/>
      <c r="C36" s="197"/>
      <c r="D36" s="223"/>
      <c r="E36" s="224">
        <v>41277</v>
      </c>
      <c r="F36" s="225" t="s">
        <v>30</v>
      </c>
      <c r="G36" s="206" t="s">
        <v>667</v>
      </c>
      <c r="H36" s="89" t="s">
        <v>482</v>
      </c>
      <c r="I36" s="206" t="s">
        <v>448</v>
      </c>
      <c r="J36" s="226" t="s">
        <v>483</v>
      </c>
      <c r="K36" s="206" t="s">
        <v>650</v>
      </c>
      <c r="L36" s="206" t="s">
        <v>911</v>
      </c>
      <c r="M36" s="230"/>
      <c r="N36" s="227"/>
      <c r="O36" s="227"/>
      <c r="P36" s="226"/>
      <c r="Q36" s="226"/>
      <c r="R36" s="226"/>
      <c r="S36" s="226"/>
      <c r="T36" s="229" t="s">
        <v>636</v>
      </c>
    </row>
    <row r="37" spans="1:20" s="147" customFormat="1" ht="54" customHeight="1" x14ac:dyDescent="0.3">
      <c r="A37" s="197"/>
      <c r="B37" s="221"/>
      <c r="C37" s="197"/>
      <c r="D37" s="223"/>
      <c r="E37" s="224">
        <v>61852</v>
      </c>
      <c r="F37" s="225" t="s">
        <v>30</v>
      </c>
      <c r="G37" s="206" t="s">
        <v>668</v>
      </c>
      <c r="H37" s="89" t="s">
        <v>359</v>
      </c>
      <c r="I37" s="206" t="s">
        <v>484</v>
      </c>
      <c r="J37" s="206" t="s">
        <v>485</v>
      </c>
      <c r="K37" s="206" t="s">
        <v>184</v>
      </c>
      <c r="L37" s="206" t="s">
        <v>912</v>
      </c>
      <c r="M37" s="230"/>
      <c r="N37" s="227"/>
      <c r="O37" s="227"/>
      <c r="P37" s="226"/>
      <c r="Q37" s="226"/>
      <c r="R37" s="226"/>
      <c r="S37" s="226"/>
      <c r="T37" s="229" t="s">
        <v>669</v>
      </c>
    </row>
    <row r="38" spans="1:20" s="147" customFormat="1" ht="52.2" customHeight="1" x14ac:dyDescent="0.3">
      <c r="A38" s="197"/>
      <c r="B38" s="221"/>
      <c r="C38" s="197"/>
      <c r="D38" s="223"/>
      <c r="E38" s="224">
        <v>168374</v>
      </c>
      <c r="F38" s="225" t="s">
        <v>30</v>
      </c>
      <c r="G38" s="206" t="s">
        <v>670</v>
      </c>
      <c r="H38" s="89" t="s">
        <v>486</v>
      </c>
      <c r="I38" s="206" t="s">
        <v>487</v>
      </c>
      <c r="J38" s="226" t="s">
        <v>444</v>
      </c>
      <c r="K38" s="206" t="s">
        <v>671</v>
      </c>
      <c r="L38" s="206" t="s">
        <v>913</v>
      </c>
      <c r="M38" s="227"/>
      <c r="N38" s="227"/>
      <c r="O38" s="227"/>
      <c r="P38" s="226"/>
      <c r="Q38" s="226"/>
      <c r="R38" s="226"/>
      <c r="S38" s="226"/>
      <c r="T38" s="229" t="s">
        <v>636</v>
      </c>
    </row>
    <row r="39" spans="1:20" s="147" customFormat="1" ht="58.8" customHeight="1" x14ac:dyDescent="0.3">
      <c r="A39" s="197"/>
      <c r="B39" s="221"/>
      <c r="C39" s="197"/>
      <c r="D39" s="223"/>
      <c r="E39" s="224">
        <v>111515</v>
      </c>
      <c r="F39" s="225" t="s">
        <v>30</v>
      </c>
      <c r="G39" s="206" t="s">
        <v>672</v>
      </c>
      <c r="H39" s="89" t="s">
        <v>488</v>
      </c>
      <c r="I39" s="206" t="s">
        <v>489</v>
      </c>
      <c r="J39" s="226" t="s">
        <v>490</v>
      </c>
      <c r="K39" s="206" t="s">
        <v>673</v>
      </c>
      <c r="L39" s="206" t="s">
        <v>836</v>
      </c>
      <c r="M39" s="227"/>
      <c r="N39" s="227"/>
      <c r="O39" s="227"/>
      <c r="P39" s="226"/>
      <c r="Q39" s="226"/>
      <c r="R39" s="226"/>
      <c r="S39" s="226"/>
      <c r="T39" s="229" t="s">
        <v>636</v>
      </c>
    </row>
    <row r="40" spans="1:20" s="147" customFormat="1" ht="51.6" customHeight="1" x14ac:dyDescent="0.3">
      <c r="A40" s="197"/>
      <c r="B40" s="221"/>
      <c r="C40" s="197"/>
      <c r="D40" s="223"/>
      <c r="E40" s="224">
        <v>115193</v>
      </c>
      <c r="F40" s="225" t="s">
        <v>30</v>
      </c>
      <c r="G40" s="226" t="s">
        <v>213</v>
      </c>
      <c r="H40" s="89" t="s">
        <v>491</v>
      </c>
      <c r="I40" s="206" t="s">
        <v>492</v>
      </c>
      <c r="J40" s="226" t="s">
        <v>493</v>
      </c>
      <c r="K40" s="206" t="s">
        <v>644</v>
      </c>
      <c r="L40" s="206" t="s">
        <v>914</v>
      </c>
      <c r="M40" s="227"/>
      <c r="N40" s="227"/>
      <c r="O40" s="227"/>
      <c r="P40" s="226"/>
      <c r="Q40" s="226"/>
      <c r="R40" s="226"/>
      <c r="S40" s="226"/>
      <c r="T40" s="229" t="s">
        <v>636</v>
      </c>
    </row>
    <row r="41" spans="1:20" s="147" customFormat="1" ht="40.799999999999997" customHeight="1" x14ac:dyDescent="0.3">
      <c r="A41" s="197"/>
      <c r="B41" s="221"/>
      <c r="C41" s="197"/>
      <c r="D41" s="223"/>
      <c r="E41" s="224">
        <v>62827</v>
      </c>
      <c r="F41" s="225" t="s">
        <v>30</v>
      </c>
      <c r="G41" s="226" t="s">
        <v>674</v>
      </c>
      <c r="H41" s="89" t="s">
        <v>494</v>
      </c>
      <c r="I41" s="206" t="s">
        <v>495</v>
      </c>
      <c r="J41" s="226" t="s">
        <v>496</v>
      </c>
      <c r="K41" s="206" t="s">
        <v>650</v>
      </c>
      <c r="L41" s="206" t="s">
        <v>846</v>
      </c>
      <c r="M41" s="230"/>
      <c r="N41" s="227"/>
      <c r="O41" s="227"/>
      <c r="P41" s="226"/>
      <c r="Q41" s="226"/>
      <c r="R41" s="226"/>
      <c r="S41" s="226"/>
      <c r="T41" s="229" t="s">
        <v>636</v>
      </c>
    </row>
    <row r="42" spans="1:20" s="147" customFormat="1" ht="60.6" customHeight="1" x14ac:dyDescent="0.3">
      <c r="A42" s="197"/>
      <c r="B42" s="221"/>
      <c r="C42" s="197"/>
      <c r="D42" s="223"/>
      <c r="E42" s="224">
        <v>82161</v>
      </c>
      <c r="F42" s="225" t="s">
        <v>30</v>
      </c>
      <c r="G42" s="206" t="s">
        <v>675</v>
      </c>
      <c r="H42" s="89" t="s">
        <v>497</v>
      </c>
      <c r="I42" s="206" t="s">
        <v>357</v>
      </c>
      <c r="J42" s="226" t="s">
        <v>358</v>
      </c>
      <c r="K42" s="206" t="s">
        <v>676</v>
      </c>
      <c r="L42" s="206" t="s">
        <v>915</v>
      </c>
      <c r="M42" s="230"/>
      <c r="N42" s="227"/>
      <c r="O42" s="227"/>
      <c r="P42" s="226"/>
      <c r="Q42" s="226"/>
      <c r="R42" s="226"/>
      <c r="S42" s="226"/>
      <c r="T42" s="229" t="s">
        <v>170</v>
      </c>
    </row>
    <row r="43" spans="1:20" s="147" customFormat="1" ht="47.4" customHeight="1" x14ac:dyDescent="0.3">
      <c r="A43" s="197"/>
      <c r="B43" s="221"/>
      <c r="C43" s="197"/>
      <c r="D43" s="223"/>
      <c r="E43" s="224">
        <v>75799</v>
      </c>
      <c r="F43" s="225" t="s">
        <v>30</v>
      </c>
      <c r="G43" s="206" t="s">
        <v>677</v>
      </c>
      <c r="H43" s="89" t="s">
        <v>498</v>
      </c>
      <c r="I43" s="206" t="s">
        <v>455</v>
      </c>
      <c r="J43" s="226" t="s">
        <v>456</v>
      </c>
      <c r="K43" s="206" t="s">
        <v>477</v>
      </c>
      <c r="L43" s="206" t="s">
        <v>916</v>
      </c>
      <c r="M43" s="227"/>
      <c r="N43" s="227"/>
      <c r="O43" s="227"/>
      <c r="P43" s="226"/>
      <c r="Q43" s="226"/>
      <c r="R43" s="226"/>
      <c r="S43" s="226"/>
      <c r="T43" s="229" t="s">
        <v>170</v>
      </c>
    </row>
    <row r="44" spans="1:20" s="147" customFormat="1" ht="44.4" customHeight="1" x14ac:dyDescent="0.3">
      <c r="A44" s="197"/>
      <c r="B44" s="221"/>
      <c r="C44" s="197"/>
      <c r="D44" s="223"/>
      <c r="E44" s="224">
        <v>41425</v>
      </c>
      <c r="F44" s="225" t="s">
        <v>218</v>
      </c>
      <c r="G44" s="206" t="s">
        <v>678</v>
      </c>
      <c r="H44" s="89" t="s">
        <v>214</v>
      </c>
      <c r="I44" s="206" t="s">
        <v>215</v>
      </c>
      <c r="J44" s="226" t="s">
        <v>216</v>
      </c>
      <c r="K44" s="206" t="s">
        <v>205</v>
      </c>
      <c r="L44" s="221" t="s">
        <v>911</v>
      </c>
      <c r="M44" s="231"/>
      <c r="N44" s="196"/>
      <c r="O44" s="196"/>
      <c r="P44" s="232"/>
      <c r="Q44" s="232"/>
      <c r="R44" s="232"/>
      <c r="S44" s="232"/>
      <c r="T44" s="233" t="s">
        <v>636</v>
      </c>
    </row>
    <row r="45" spans="1:20" s="147" customFormat="1" ht="57" customHeight="1" x14ac:dyDescent="0.3">
      <c r="A45" s="197"/>
      <c r="B45" s="221"/>
      <c r="C45" s="197"/>
      <c r="D45" s="223"/>
      <c r="E45" s="224">
        <v>131964</v>
      </c>
      <c r="F45" s="225" t="s">
        <v>30</v>
      </c>
      <c r="G45" s="206" t="s">
        <v>679</v>
      </c>
      <c r="H45" s="89" t="s">
        <v>217</v>
      </c>
      <c r="I45" s="206" t="s">
        <v>207</v>
      </c>
      <c r="J45" s="226" t="s">
        <v>208</v>
      </c>
      <c r="K45" s="206" t="s">
        <v>644</v>
      </c>
      <c r="L45" s="221" t="s">
        <v>917</v>
      </c>
      <c r="M45" s="196">
        <v>107</v>
      </c>
      <c r="N45" s="196">
        <v>11</v>
      </c>
      <c r="O45" s="196">
        <v>17</v>
      </c>
      <c r="P45" s="144">
        <v>0</v>
      </c>
      <c r="Q45" s="144">
        <v>0</v>
      </c>
      <c r="R45" s="144">
        <v>0</v>
      </c>
      <c r="S45" s="144">
        <v>0</v>
      </c>
      <c r="T45" s="221"/>
    </row>
    <row r="46" spans="1:20" s="147" customFormat="1" ht="49.8" customHeight="1" x14ac:dyDescent="0.3">
      <c r="A46" s="197"/>
      <c r="B46" s="221"/>
      <c r="C46" s="197"/>
      <c r="D46" s="223"/>
      <c r="E46" s="224">
        <v>210407</v>
      </c>
      <c r="F46" s="225" t="s">
        <v>218</v>
      </c>
      <c r="G46" s="206" t="s">
        <v>680</v>
      </c>
      <c r="H46" s="89" t="s">
        <v>219</v>
      </c>
      <c r="I46" s="206" t="s">
        <v>215</v>
      </c>
      <c r="J46" s="226" t="s">
        <v>216</v>
      </c>
      <c r="K46" s="206" t="s">
        <v>681</v>
      </c>
      <c r="L46" s="221" t="s">
        <v>918</v>
      </c>
      <c r="M46" s="196" t="s">
        <v>206</v>
      </c>
      <c r="N46" s="196" t="s">
        <v>220</v>
      </c>
      <c r="O46" s="196" t="s">
        <v>221</v>
      </c>
      <c r="P46" s="144">
        <v>0</v>
      </c>
      <c r="Q46" s="144">
        <v>0</v>
      </c>
      <c r="R46" s="144">
        <v>0</v>
      </c>
      <c r="S46" s="144">
        <v>0</v>
      </c>
      <c r="T46" s="221"/>
    </row>
    <row r="47" spans="1:20" s="147" customFormat="1" ht="54" customHeight="1" x14ac:dyDescent="0.3">
      <c r="A47" s="197"/>
      <c r="B47" s="221"/>
      <c r="C47" s="197"/>
      <c r="D47" s="223"/>
      <c r="E47" s="224">
        <v>46166</v>
      </c>
      <c r="F47" s="225" t="s">
        <v>218</v>
      </c>
      <c r="G47" s="206" t="s">
        <v>682</v>
      </c>
      <c r="H47" s="89" t="s">
        <v>222</v>
      </c>
      <c r="I47" s="206" t="s">
        <v>215</v>
      </c>
      <c r="J47" s="226" t="s">
        <v>216</v>
      </c>
      <c r="K47" s="206" t="s">
        <v>644</v>
      </c>
      <c r="L47" s="221" t="s">
        <v>912</v>
      </c>
      <c r="M47" s="231"/>
      <c r="N47" s="196"/>
      <c r="O47" s="196"/>
      <c r="P47" s="232"/>
      <c r="Q47" s="232"/>
      <c r="R47" s="232"/>
      <c r="S47" s="232"/>
      <c r="T47" s="233" t="s">
        <v>636</v>
      </c>
    </row>
    <row r="48" spans="1:20" s="147" customFormat="1" ht="39" customHeight="1" x14ac:dyDescent="0.3">
      <c r="A48" s="197"/>
      <c r="B48" s="221"/>
      <c r="C48" s="197"/>
      <c r="D48" s="223"/>
      <c r="E48" s="224">
        <v>156880</v>
      </c>
      <c r="F48" s="225" t="s">
        <v>218</v>
      </c>
      <c r="G48" s="206" t="s">
        <v>683</v>
      </c>
      <c r="H48" s="89" t="s">
        <v>223</v>
      </c>
      <c r="I48" s="206" t="s">
        <v>224</v>
      </c>
      <c r="J48" s="226" t="s">
        <v>225</v>
      </c>
      <c r="K48" s="206" t="s">
        <v>644</v>
      </c>
      <c r="L48" s="221" t="s">
        <v>919</v>
      </c>
      <c r="M48" s="231"/>
      <c r="N48" s="196"/>
      <c r="O48" s="196"/>
      <c r="P48" s="232"/>
      <c r="Q48" s="232"/>
      <c r="R48" s="232"/>
      <c r="S48" s="232"/>
      <c r="T48" s="233" t="s">
        <v>226</v>
      </c>
    </row>
    <row r="49" spans="1:20" s="148" customFormat="1" ht="72" customHeight="1" x14ac:dyDescent="0.3">
      <c r="A49" s="219"/>
      <c r="B49" s="212"/>
      <c r="C49" s="212"/>
      <c r="D49" s="213">
        <v>1848000</v>
      </c>
      <c r="E49" s="214">
        <v>0</v>
      </c>
      <c r="F49" s="219"/>
      <c r="G49" s="149" t="s">
        <v>229</v>
      </c>
      <c r="H49" s="149"/>
      <c r="I49" s="149"/>
      <c r="J49" s="235"/>
      <c r="K49" s="149"/>
      <c r="L49" s="235"/>
      <c r="M49" s="220"/>
      <c r="N49" s="220"/>
      <c r="O49" s="220"/>
      <c r="P49" s="235"/>
      <c r="Q49" s="235"/>
      <c r="R49" s="235"/>
      <c r="S49" s="235"/>
      <c r="T49" s="216" t="s">
        <v>684</v>
      </c>
    </row>
    <row r="50" spans="1:20" s="147" customFormat="1" ht="91.8" customHeight="1" x14ac:dyDescent="0.3">
      <c r="A50" s="77"/>
      <c r="B50" s="78"/>
      <c r="C50" s="78"/>
      <c r="D50" s="99">
        <v>807000</v>
      </c>
      <c r="E50" s="109">
        <v>922991</v>
      </c>
      <c r="F50" s="77"/>
      <c r="G50" s="78" t="s">
        <v>230</v>
      </c>
      <c r="H50" s="78" t="s">
        <v>231</v>
      </c>
      <c r="I50" s="78" t="s">
        <v>123</v>
      </c>
      <c r="J50" s="78" t="s">
        <v>124</v>
      </c>
      <c r="K50" s="78"/>
      <c r="L50" s="78"/>
      <c r="M50" s="105"/>
      <c r="N50" s="105"/>
      <c r="O50" s="105"/>
      <c r="P50" s="105"/>
      <c r="Q50" s="105"/>
      <c r="R50" s="105"/>
      <c r="S50" s="105"/>
      <c r="T50" s="78" t="s">
        <v>781</v>
      </c>
    </row>
    <row r="51" spans="1:20" s="104" customFormat="1" ht="48" customHeight="1" x14ac:dyDescent="0.3">
      <c r="A51" s="79">
        <v>107</v>
      </c>
      <c r="B51" s="80" t="s">
        <v>73</v>
      </c>
      <c r="C51" s="80" t="s">
        <v>74</v>
      </c>
      <c r="D51" s="96">
        <f>SUM(D7,D9,D17,D20,D49,D50)</f>
        <v>12137000</v>
      </c>
      <c r="E51" s="96">
        <f>SUM(E7,E9,E17,E20,E49,E50)</f>
        <v>6160351</v>
      </c>
      <c r="F51" s="81"/>
      <c r="G51" s="80"/>
      <c r="H51" s="80"/>
      <c r="I51" s="80"/>
      <c r="J51" s="80"/>
      <c r="K51" s="80"/>
      <c r="L51" s="80"/>
      <c r="M51" s="82"/>
      <c r="N51" s="82"/>
      <c r="O51" s="82"/>
      <c r="P51" s="82">
        <f>SUM(P7:P50)</f>
        <v>12</v>
      </c>
      <c r="Q51" s="82">
        <f>SUM(Q7:Q50)</f>
        <v>9</v>
      </c>
      <c r="R51" s="82">
        <f>SUM(R7:R50)</f>
        <v>2</v>
      </c>
      <c r="S51" s="82">
        <f>SUM(S7:S50)</f>
        <v>1</v>
      </c>
      <c r="T51" s="83"/>
    </row>
    <row r="52" spans="1:20" s="151" customFormat="1" ht="39.6" customHeight="1" x14ac:dyDescent="0.3">
      <c r="A52" s="157">
        <v>107</v>
      </c>
      <c r="B52" s="158" t="s">
        <v>32</v>
      </c>
      <c r="C52" s="158" t="s">
        <v>74</v>
      </c>
      <c r="D52" s="150">
        <v>408000</v>
      </c>
      <c r="E52" s="150">
        <f>E53</f>
        <v>41491</v>
      </c>
      <c r="F52" s="192"/>
      <c r="G52" s="237" t="s">
        <v>232</v>
      </c>
      <c r="H52" s="192"/>
      <c r="I52" s="192"/>
      <c r="J52" s="192"/>
      <c r="K52" s="192"/>
      <c r="L52" s="192"/>
      <c r="M52" s="192"/>
      <c r="N52" s="192"/>
      <c r="O52" s="192"/>
      <c r="P52" s="192"/>
      <c r="Q52" s="192"/>
      <c r="R52" s="192"/>
      <c r="S52" s="192"/>
      <c r="T52" s="192"/>
    </row>
    <row r="53" spans="1:20" s="151" customFormat="1" ht="56.4" customHeight="1" x14ac:dyDescent="0.3">
      <c r="A53" s="192"/>
      <c r="B53" s="192"/>
      <c r="C53" s="192"/>
      <c r="D53" s="192"/>
      <c r="E53" s="150">
        <v>41491</v>
      </c>
      <c r="F53" s="120" t="s">
        <v>30</v>
      </c>
      <c r="G53" s="237" t="s">
        <v>691</v>
      </c>
      <c r="H53" s="89" t="s">
        <v>233</v>
      </c>
      <c r="I53" s="89" t="s">
        <v>234</v>
      </c>
      <c r="J53" s="89" t="s">
        <v>235</v>
      </c>
      <c r="K53" s="89" t="s">
        <v>236</v>
      </c>
      <c r="L53" s="89" t="s">
        <v>920</v>
      </c>
      <c r="M53" s="177">
        <v>107</v>
      </c>
      <c r="N53" s="177">
        <v>12</v>
      </c>
      <c r="O53" s="177">
        <v>27</v>
      </c>
      <c r="P53" s="177">
        <v>2</v>
      </c>
      <c r="Q53" s="177">
        <v>2</v>
      </c>
      <c r="R53" s="90">
        <v>0</v>
      </c>
      <c r="S53" s="90">
        <v>0</v>
      </c>
      <c r="T53" s="192"/>
    </row>
    <row r="54" spans="1:20" s="151" customFormat="1" ht="37.200000000000003" customHeight="1" x14ac:dyDescent="0.3">
      <c r="A54" s="157"/>
      <c r="B54" s="158"/>
      <c r="C54" s="157"/>
      <c r="D54" s="150">
        <v>79000</v>
      </c>
      <c r="E54" s="152">
        <f>E55+E56</f>
        <v>177872</v>
      </c>
      <c r="F54" s="192"/>
      <c r="G54" s="237" t="s">
        <v>238</v>
      </c>
      <c r="H54" s="192"/>
      <c r="I54" s="192"/>
      <c r="J54" s="192"/>
      <c r="K54" s="192"/>
      <c r="L54" s="192"/>
      <c r="M54" s="197"/>
      <c r="N54" s="197"/>
      <c r="O54" s="197"/>
      <c r="P54" s="197"/>
      <c r="Q54" s="197"/>
      <c r="R54" s="197"/>
      <c r="S54" s="197"/>
      <c r="T54" s="192"/>
    </row>
    <row r="55" spans="1:20" s="151" customFormat="1" ht="82.8" customHeight="1" x14ac:dyDescent="0.3">
      <c r="A55" s="192"/>
      <c r="B55" s="192"/>
      <c r="C55" s="192"/>
      <c r="D55" s="192"/>
      <c r="E55" s="153">
        <v>74578</v>
      </c>
      <c r="F55" s="120" t="s">
        <v>239</v>
      </c>
      <c r="G55" s="237" t="s">
        <v>692</v>
      </c>
      <c r="H55" s="154" t="s">
        <v>240</v>
      </c>
      <c r="I55" s="113" t="s">
        <v>241</v>
      </c>
      <c r="J55" s="113" t="s">
        <v>128</v>
      </c>
      <c r="K55" s="113" t="s">
        <v>702</v>
      </c>
      <c r="L55" s="113" t="s">
        <v>921</v>
      </c>
      <c r="M55" s="90">
        <v>107</v>
      </c>
      <c r="N55" s="90">
        <v>11</v>
      </c>
      <c r="O55" s="90">
        <v>14</v>
      </c>
      <c r="P55" s="90">
        <v>3</v>
      </c>
      <c r="Q55" s="90">
        <v>3</v>
      </c>
      <c r="R55" s="90">
        <v>0</v>
      </c>
      <c r="S55" s="90">
        <v>0</v>
      </c>
      <c r="T55" s="112"/>
    </row>
    <row r="56" spans="1:20" s="151" customFormat="1" ht="35.4" customHeight="1" x14ac:dyDescent="0.3">
      <c r="A56" s="192"/>
      <c r="B56" s="192"/>
      <c r="C56" s="192"/>
      <c r="D56" s="192"/>
      <c r="E56" s="153">
        <v>103294</v>
      </c>
      <c r="F56" s="120" t="s">
        <v>242</v>
      </c>
      <c r="G56" s="237" t="s">
        <v>693</v>
      </c>
      <c r="H56" s="154" t="s">
        <v>243</v>
      </c>
      <c r="I56" s="112" t="s">
        <v>244</v>
      </c>
      <c r="J56" s="112" t="s">
        <v>245</v>
      </c>
      <c r="K56" s="155" t="s">
        <v>703</v>
      </c>
      <c r="L56" s="113" t="s">
        <v>922</v>
      </c>
      <c r="M56" s="90">
        <v>107</v>
      </c>
      <c r="N56" s="90">
        <v>12</v>
      </c>
      <c r="O56" s="90">
        <v>17</v>
      </c>
      <c r="P56" s="90">
        <v>3</v>
      </c>
      <c r="Q56" s="90">
        <v>3</v>
      </c>
      <c r="R56" s="90">
        <v>0</v>
      </c>
      <c r="S56" s="90">
        <v>0</v>
      </c>
      <c r="T56" s="112"/>
    </row>
    <row r="57" spans="1:20" s="151" customFormat="1" ht="48.6" x14ac:dyDescent="0.3">
      <c r="A57" s="157"/>
      <c r="B57" s="158"/>
      <c r="C57" s="157"/>
      <c r="D57" s="150">
        <v>104000</v>
      </c>
      <c r="E57" s="150">
        <f>E58</f>
        <v>212480</v>
      </c>
      <c r="F57" s="192"/>
      <c r="G57" s="237" t="s">
        <v>246</v>
      </c>
      <c r="H57" s="192"/>
      <c r="I57" s="192"/>
      <c r="J57" s="192"/>
      <c r="K57" s="192"/>
      <c r="L57" s="192"/>
      <c r="M57" s="197"/>
      <c r="N57" s="197"/>
      <c r="O57" s="197"/>
      <c r="P57" s="197"/>
      <c r="Q57" s="197"/>
      <c r="R57" s="197"/>
      <c r="S57" s="197"/>
      <c r="T57" s="192"/>
    </row>
    <row r="58" spans="1:20" s="151" customFormat="1" ht="36" customHeight="1" x14ac:dyDescent="0.3">
      <c r="A58" s="192"/>
      <c r="B58" s="192"/>
      <c r="C58" s="192"/>
      <c r="D58" s="192"/>
      <c r="E58" s="156">
        <v>212480</v>
      </c>
      <c r="F58" s="157" t="s">
        <v>242</v>
      </c>
      <c r="G58" s="158" t="s">
        <v>694</v>
      </c>
      <c r="H58" s="158" t="s">
        <v>247</v>
      </c>
      <c r="I58" s="112" t="s">
        <v>248</v>
      </c>
      <c r="J58" s="112" t="s">
        <v>249</v>
      </c>
      <c r="K58" s="158" t="s">
        <v>695</v>
      </c>
      <c r="L58" s="158" t="s">
        <v>923</v>
      </c>
      <c r="M58" s="238">
        <v>107</v>
      </c>
      <c r="N58" s="238">
        <v>12</v>
      </c>
      <c r="O58" s="238">
        <v>21</v>
      </c>
      <c r="P58" s="238">
        <v>2</v>
      </c>
      <c r="Q58" s="238">
        <v>2</v>
      </c>
      <c r="R58" s="238">
        <v>0</v>
      </c>
      <c r="S58" s="238">
        <v>0</v>
      </c>
      <c r="T58" s="192"/>
    </row>
    <row r="59" spans="1:20" s="151" customFormat="1" ht="54" customHeight="1" x14ac:dyDescent="0.3">
      <c r="A59" s="157"/>
      <c r="B59" s="158"/>
      <c r="C59" s="157"/>
      <c r="D59" s="150">
        <v>144000</v>
      </c>
      <c r="E59" s="150">
        <f>E60</f>
        <v>108022</v>
      </c>
      <c r="F59" s="192"/>
      <c r="G59" s="237" t="s">
        <v>250</v>
      </c>
      <c r="H59" s="192"/>
      <c r="I59" s="192"/>
      <c r="J59" s="192"/>
      <c r="K59" s="192"/>
      <c r="L59" s="192"/>
      <c r="M59" s="197"/>
      <c r="N59" s="197"/>
      <c r="O59" s="197"/>
      <c r="P59" s="197"/>
      <c r="Q59" s="197"/>
      <c r="R59" s="197"/>
      <c r="S59" s="197"/>
      <c r="T59" s="192"/>
    </row>
    <row r="60" spans="1:20" s="151" customFormat="1" ht="43.2" customHeight="1" x14ac:dyDescent="0.3">
      <c r="A60" s="192"/>
      <c r="B60" s="192"/>
      <c r="C60" s="192"/>
      <c r="D60" s="192"/>
      <c r="E60" s="150">
        <v>108022</v>
      </c>
      <c r="F60" s="120" t="s">
        <v>242</v>
      </c>
      <c r="G60" s="237" t="s">
        <v>696</v>
      </c>
      <c r="H60" s="154" t="s">
        <v>251</v>
      </c>
      <c r="I60" s="112" t="s">
        <v>252</v>
      </c>
      <c r="J60" s="112" t="s">
        <v>249</v>
      </c>
      <c r="K60" s="155" t="s">
        <v>697</v>
      </c>
      <c r="L60" s="113" t="s">
        <v>924</v>
      </c>
      <c r="M60" s="90">
        <v>107</v>
      </c>
      <c r="N60" s="90">
        <v>10</v>
      </c>
      <c r="O60" s="90">
        <v>12</v>
      </c>
      <c r="P60" s="90">
        <v>3</v>
      </c>
      <c r="Q60" s="90">
        <v>3</v>
      </c>
      <c r="R60" s="90">
        <v>0</v>
      </c>
      <c r="S60" s="90">
        <v>0</v>
      </c>
      <c r="T60" s="112"/>
    </row>
    <row r="61" spans="1:20" s="104" customFormat="1" ht="43.2" customHeight="1" x14ac:dyDescent="0.3">
      <c r="A61" s="79">
        <v>107</v>
      </c>
      <c r="B61" s="80" t="s">
        <v>75</v>
      </c>
      <c r="C61" s="80" t="s">
        <v>76</v>
      </c>
      <c r="D61" s="96">
        <f>SUM(D52,D54,D57,D59)</f>
        <v>735000</v>
      </c>
      <c r="E61" s="96">
        <f>SUM(E52,E54,E57,E59)</f>
        <v>539865</v>
      </c>
      <c r="F61" s="81"/>
      <c r="G61" s="80"/>
      <c r="H61" s="80"/>
      <c r="I61" s="80"/>
      <c r="J61" s="80"/>
      <c r="K61" s="80"/>
      <c r="L61" s="80"/>
      <c r="M61" s="82"/>
      <c r="N61" s="82"/>
      <c r="O61" s="82"/>
      <c r="P61" s="82">
        <f>SUM(P53:P60)</f>
        <v>13</v>
      </c>
      <c r="Q61" s="82">
        <f t="shared" ref="Q61:S61" si="0">SUM(Q53:Q60)</f>
        <v>13</v>
      </c>
      <c r="R61" s="82">
        <f t="shared" si="0"/>
        <v>0</v>
      </c>
      <c r="S61" s="82">
        <f t="shared" si="0"/>
        <v>0</v>
      </c>
      <c r="T61" s="83"/>
    </row>
    <row r="62" spans="1:20" s="104" customFormat="1" ht="35.4" customHeight="1" x14ac:dyDescent="0.3">
      <c r="A62" s="193">
        <v>107</v>
      </c>
      <c r="B62" s="193" t="s">
        <v>254</v>
      </c>
      <c r="C62" s="160" t="s">
        <v>237</v>
      </c>
      <c r="D62" s="194">
        <v>3579000</v>
      </c>
      <c r="E62" s="194">
        <f>SUM(E63:E65)</f>
        <v>2154337</v>
      </c>
      <c r="F62" s="193"/>
      <c r="G62" s="160" t="s">
        <v>255</v>
      </c>
      <c r="H62" s="193"/>
      <c r="I62" s="160"/>
      <c r="J62" s="160"/>
      <c r="K62" s="160"/>
      <c r="L62" s="160"/>
      <c r="M62" s="239"/>
      <c r="N62" s="239"/>
      <c r="O62" s="239"/>
      <c r="P62" s="239"/>
      <c r="Q62" s="239"/>
      <c r="R62" s="239"/>
      <c r="S62" s="239"/>
      <c r="T62" s="239"/>
    </row>
    <row r="63" spans="1:20" ht="46.2" customHeight="1" x14ac:dyDescent="0.3">
      <c r="A63" s="239"/>
      <c r="B63" s="239"/>
      <c r="C63" s="239"/>
      <c r="D63" s="194"/>
      <c r="E63" s="194">
        <v>800591</v>
      </c>
      <c r="F63" s="225" t="s">
        <v>30</v>
      </c>
      <c r="G63" s="119" t="s">
        <v>698</v>
      </c>
      <c r="H63" s="195" t="s">
        <v>256</v>
      </c>
      <c r="I63" s="160" t="s">
        <v>257</v>
      </c>
      <c r="J63" s="160" t="s">
        <v>258</v>
      </c>
      <c r="K63" s="160" t="s">
        <v>782</v>
      </c>
      <c r="L63" s="160" t="s">
        <v>925</v>
      </c>
      <c r="M63" s="192">
        <v>107</v>
      </c>
      <c r="N63" s="196" t="s">
        <v>601</v>
      </c>
      <c r="O63" s="197">
        <v>15</v>
      </c>
      <c r="P63" s="197">
        <v>5</v>
      </c>
      <c r="Q63" s="197">
        <v>5</v>
      </c>
      <c r="R63" s="197">
        <v>0</v>
      </c>
      <c r="S63" s="197">
        <v>0</v>
      </c>
      <c r="T63" s="239"/>
    </row>
    <row r="64" spans="1:20" s="104" customFormat="1" ht="109.8" customHeight="1" x14ac:dyDescent="0.3">
      <c r="A64" s="239"/>
      <c r="B64" s="239"/>
      <c r="C64" s="239"/>
      <c r="D64" s="194"/>
      <c r="E64" s="194">
        <v>1173854</v>
      </c>
      <c r="F64" s="225" t="s">
        <v>30</v>
      </c>
      <c r="G64" s="119" t="s">
        <v>699</v>
      </c>
      <c r="H64" s="195" t="s">
        <v>259</v>
      </c>
      <c r="I64" s="160" t="s">
        <v>700</v>
      </c>
      <c r="J64" s="160" t="s">
        <v>701</v>
      </c>
      <c r="K64" s="160" t="s">
        <v>813</v>
      </c>
      <c r="L64" s="160" t="s">
        <v>926</v>
      </c>
      <c r="M64" s="192">
        <v>107</v>
      </c>
      <c r="N64" s="198" t="s">
        <v>601</v>
      </c>
      <c r="O64" s="197">
        <v>21</v>
      </c>
      <c r="P64" s="197">
        <v>5</v>
      </c>
      <c r="Q64" s="197">
        <v>5</v>
      </c>
      <c r="R64" s="197">
        <v>0</v>
      </c>
      <c r="S64" s="197">
        <v>0</v>
      </c>
      <c r="T64" s="239"/>
    </row>
    <row r="65" spans="1:20" s="104" customFormat="1" ht="52.8" customHeight="1" x14ac:dyDescent="0.3">
      <c r="A65" s="239"/>
      <c r="B65" s="239"/>
      <c r="C65" s="239"/>
      <c r="D65" s="194"/>
      <c r="E65" s="194">
        <v>179892</v>
      </c>
      <c r="F65" s="225" t="s">
        <v>30</v>
      </c>
      <c r="G65" s="119" t="s">
        <v>728</v>
      </c>
      <c r="H65" s="195" t="s">
        <v>260</v>
      </c>
      <c r="I65" s="160" t="s">
        <v>261</v>
      </c>
      <c r="J65" s="160" t="s">
        <v>262</v>
      </c>
      <c r="K65" s="119" t="s">
        <v>783</v>
      </c>
      <c r="L65" s="119" t="s">
        <v>927</v>
      </c>
      <c r="M65" s="192">
        <v>108</v>
      </c>
      <c r="N65" s="198" t="s">
        <v>685</v>
      </c>
      <c r="O65" s="197">
        <v>30</v>
      </c>
      <c r="P65" s="197">
        <v>3</v>
      </c>
      <c r="Q65" s="197">
        <v>0</v>
      </c>
      <c r="R65" s="197">
        <v>0</v>
      </c>
      <c r="S65" s="197">
        <v>3</v>
      </c>
      <c r="T65" s="251"/>
    </row>
    <row r="66" spans="1:20" s="104" customFormat="1" ht="36.6" customHeight="1" x14ac:dyDescent="0.3">
      <c r="A66" s="239"/>
      <c r="B66" s="239"/>
      <c r="C66" s="239"/>
      <c r="D66" s="194">
        <v>668000</v>
      </c>
      <c r="E66" s="194">
        <f>E67</f>
        <v>1072619</v>
      </c>
      <c r="F66" s="193"/>
      <c r="G66" s="199" t="s">
        <v>729</v>
      </c>
      <c r="H66" s="195"/>
      <c r="I66" s="160"/>
      <c r="J66" s="160"/>
      <c r="K66" s="160"/>
      <c r="L66" s="200"/>
      <c r="M66" s="239"/>
      <c r="N66" s="239"/>
      <c r="O66" s="240"/>
      <c r="P66" s="240"/>
      <c r="Q66" s="240"/>
      <c r="R66" s="240"/>
      <c r="S66" s="240"/>
      <c r="T66" s="239"/>
    </row>
    <row r="67" spans="1:20" ht="64.8" x14ac:dyDescent="0.3">
      <c r="A67" s="239"/>
      <c r="B67" s="239"/>
      <c r="C67" s="239"/>
      <c r="D67" s="194"/>
      <c r="E67" s="201">
        <v>1072619</v>
      </c>
      <c r="F67" s="225" t="s">
        <v>30</v>
      </c>
      <c r="G67" s="199" t="s">
        <v>730</v>
      </c>
      <c r="H67" s="195" t="s">
        <v>263</v>
      </c>
      <c r="I67" s="160" t="s">
        <v>253</v>
      </c>
      <c r="J67" s="160" t="s">
        <v>264</v>
      </c>
      <c r="K67" s="200" t="s">
        <v>818</v>
      </c>
      <c r="L67" s="202" t="s">
        <v>928</v>
      </c>
      <c r="M67" s="192">
        <v>108</v>
      </c>
      <c r="N67" s="198" t="s">
        <v>686</v>
      </c>
      <c r="O67" s="196" t="s">
        <v>687</v>
      </c>
      <c r="P67" s="197">
        <v>4</v>
      </c>
      <c r="Q67" s="197">
        <v>0</v>
      </c>
      <c r="R67" s="197">
        <v>0</v>
      </c>
      <c r="S67" s="197">
        <v>4</v>
      </c>
      <c r="T67" s="251"/>
    </row>
    <row r="68" spans="1:20" s="104" customFormat="1" ht="73.8" customHeight="1" x14ac:dyDescent="0.3">
      <c r="A68" s="239"/>
      <c r="B68" s="239"/>
      <c r="C68" s="239"/>
      <c r="D68" s="194">
        <v>68000</v>
      </c>
      <c r="E68" s="194">
        <v>0</v>
      </c>
      <c r="F68" s="193" t="s">
        <v>784</v>
      </c>
      <c r="G68" s="199" t="s">
        <v>319</v>
      </c>
      <c r="H68" s="203"/>
      <c r="I68" s="160"/>
      <c r="J68" s="160"/>
      <c r="K68" s="160"/>
      <c r="L68" s="160"/>
      <c r="M68" s="239"/>
      <c r="N68" s="239"/>
      <c r="O68" s="239"/>
      <c r="P68" s="239"/>
      <c r="Q68" s="239"/>
      <c r="R68" s="239"/>
      <c r="S68" s="239"/>
      <c r="T68" s="252" t="s">
        <v>834</v>
      </c>
    </row>
    <row r="69" spans="1:20" s="104" customFormat="1" ht="54" customHeight="1" x14ac:dyDescent="0.3">
      <c r="A69" s="239"/>
      <c r="B69" s="239"/>
      <c r="C69" s="239"/>
      <c r="D69" s="194">
        <v>113000</v>
      </c>
      <c r="E69" s="194">
        <f>SUM(E70:E70)</f>
        <v>109129</v>
      </c>
      <c r="F69" s="193"/>
      <c r="G69" s="199" t="s">
        <v>766</v>
      </c>
      <c r="H69" s="203"/>
      <c r="I69" s="160"/>
      <c r="J69" s="160"/>
      <c r="K69" s="160"/>
      <c r="L69" s="160"/>
      <c r="M69" s="239"/>
      <c r="N69" s="239"/>
      <c r="O69" s="239"/>
      <c r="P69" s="239"/>
      <c r="Q69" s="239"/>
      <c r="R69" s="239"/>
      <c r="S69" s="239"/>
      <c r="T69" s="239"/>
    </row>
    <row r="70" spans="1:20" s="104" customFormat="1" ht="70.8" customHeight="1" x14ac:dyDescent="0.3">
      <c r="A70" s="239"/>
      <c r="B70" s="239"/>
      <c r="C70" s="239"/>
      <c r="D70" s="194"/>
      <c r="E70" s="194">
        <v>109129</v>
      </c>
      <c r="F70" s="193" t="s">
        <v>784</v>
      </c>
      <c r="G70" s="204" t="s">
        <v>731</v>
      </c>
      <c r="H70" s="195" t="s">
        <v>265</v>
      </c>
      <c r="I70" s="160" t="s">
        <v>707</v>
      </c>
      <c r="J70" s="160" t="s">
        <v>732</v>
      </c>
      <c r="K70" s="160" t="s">
        <v>266</v>
      </c>
      <c r="L70" s="160" t="s">
        <v>929</v>
      </c>
      <c r="M70" s="192">
        <v>108</v>
      </c>
      <c r="N70" s="198" t="s">
        <v>688</v>
      </c>
      <c r="O70" s="196" t="s">
        <v>689</v>
      </c>
      <c r="P70" s="197">
        <v>3</v>
      </c>
      <c r="Q70" s="197">
        <v>0</v>
      </c>
      <c r="R70" s="197">
        <v>0</v>
      </c>
      <c r="S70" s="197">
        <v>3</v>
      </c>
      <c r="T70" s="251"/>
    </row>
    <row r="71" spans="1:20" ht="38.4" customHeight="1" x14ac:dyDescent="0.3">
      <c r="A71" s="239"/>
      <c r="B71" s="239"/>
      <c r="C71" s="239"/>
      <c r="D71" s="194">
        <v>25000</v>
      </c>
      <c r="E71" s="194">
        <f>E72</f>
        <v>7292</v>
      </c>
      <c r="F71" s="193"/>
      <c r="G71" s="199" t="s">
        <v>320</v>
      </c>
      <c r="H71" s="203"/>
      <c r="I71" s="160"/>
      <c r="J71" s="160"/>
      <c r="K71" s="160"/>
      <c r="L71" s="160"/>
      <c r="M71" s="239"/>
      <c r="N71" s="239"/>
      <c r="O71" s="239"/>
      <c r="P71" s="239"/>
      <c r="Q71" s="239"/>
      <c r="R71" s="239"/>
      <c r="S71" s="239"/>
      <c r="T71" s="239"/>
    </row>
    <row r="72" spans="1:20" s="104" customFormat="1" ht="48.6" customHeight="1" x14ac:dyDescent="0.3">
      <c r="A72" s="239"/>
      <c r="B72" s="239"/>
      <c r="C72" s="239"/>
      <c r="D72" s="194"/>
      <c r="E72" s="194">
        <v>7292</v>
      </c>
      <c r="F72" s="193"/>
      <c r="G72" s="205" t="s">
        <v>267</v>
      </c>
      <c r="H72" s="195" t="s">
        <v>268</v>
      </c>
      <c r="I72" s="160" t="s">
        <v>269</v>
      </c>
      <c r="J72" s="160" t="s">
        <v>270</v>
      </c>
      <c r="K72" s="160" t="s">
        <v>271</v>
      </c>
      <c r="L72" s="160" t="s">
        <v>930</v>
      </c>
      <c r="M72" s="239"/>
      <c r="N72" s="239"/>
      <c r="O72" s="239"/>
      <c r="P72" s="239"/>
      <c r="Q72" s="239"/>
      <c r="R72" s="239"/>
      <c r="S72" s="239"/>
      <c r="T72" s="160" t="s">
        <v>830</v>
      </c>
    </row>
    <row r="73" spans="1:20" s="104" customFormat="1" ht="33" customHeight="1" x14ac:dyDescent="0.3">
      <c r="A73" s="239"/>
      <c r="B73" s="239"/>
      <c r="C73" s="239"/>
      <c r="D73" s="194">
        <v>596000</v>
      </c>
      <c r="E73" s="194">
        <f>E74+E79+E81</f>
        <v>459741</v>
      </c>
      <c r="F73" s="193"/>
      <c r="G73" s="193" t="s">
        <v>272</v>
      </c>
      <c r="H73" s="119"/>
      <c r="I73" s="160"/>
      <c r="J73" s="160"/>
      <c r="K73" s="160"/>
      <c r="L73" s="160"/>
      <c r="M73" s="239"/>
      <c r="N73" s="239"/>
      <c r="O73" s="239"/>
      <c r="P73" s="239"/>
      <c r="Q73" s="239"/>
      <c r="R73" s="239"/>
      <c r="S73" s="239"/>
      <c r="T73" s="239"/>
    </row>
    <row r="74" spans="1:20" s="104" customFormat="1" ht="33" customHeight="1" x14ac:dyDescent="0.3">
      <c r="A74" s="239"/>
      <c r="B74" s="239"/>
      <c r="C74" s="239"/>
      <c r="D74" s="194">
        <v>120000</v>
      </c>
      <c r="E74" s="194">
        <f>SUM(E75:E78)</f>
        <v>117534</v>
      </c>
      <c r="F74" s="193"/>
      <c r="G74" s="160" t="s">
        <v>273</v>
      </c>
      <c r="H74" s="119"/>
      <c r="I74" s="160"/>
      <c r="J74" s="160"/>
      <c r="K74" s="160"/>
      <c r="L74" s="160"/>
      <c r="M74" s="239"/>
      <c r="N74" s="239"/>
      <c r="O74" s="239"/>
      <c r="P74" s="239"/>
      <c r="Q74" s="239"/>
      <c r="R74" s="239"/>
      <c r="S74" s="239"/>
      <c r="T74" s="239"/>
    </row>
    <row r="75" spans="1:20" ht="51.6" customHeight="1" x14ac:dyDescent="0.3">
      <c r="A75" s="239"/>
      <c r="B75" s="239"/>
      <c r="C75" s="239"/>
      <c r="D75" s="194"/>
      <c r="E75" s="194">
        <v>29462</v>
      </c>
      <c r="F75" s="193"/>
      <c r="G75" s="160" t="s">
        <v>274</v>
      </c>
      <c r="H75" s="206" t="s">
        <v>275</v>
      </c>
      <c r="I75" s="160" t="s">
        <v>269</v>
      </c>
      <c r="J75" s="160" t="s">
        <v>276</v>
      </c>
      <c r="K75" s="160" t="s">
        <v>829</v>
      </c>
      <c r="L75" s="160" t="s">
        <v>931</v>
      </c>
      <c r="M75" s="239"/>
      <c r="N75" s="239"/>
      <c r="O75" s="239"/>
      <c r="P75" s="239"/>
      <c r="Q75" s="239"/>
      <c r="R75" s="239"/>
      <c r="S75" s="239"/>
      <c r="T75" s="160" t="s">
        <v>821</v>
      </c>
    </row>
    <row r="76" spans="1:20" s="104" customFormat="1" ht="53.4" customHeight="1" x14ac:dyDescent="0.3">
      <c r="A76" s="239"/>
      <c r="B76" s="239"/>
      <c r="C76" s="239"/>
      <c r="D76" s="194"/>
      <c r="E76" s="194">
        <v>29453</v>
      </c>
      <c r="F76" s="193"/>
      <c r="G76" s="160" t="s">
        <v>277</v>
      </c>
      <c r="H76" s="206" t="s">
        <v>278</v>
      </c>
      <c r="I76" s="160" t="s">
        <v>269</v>
      </c>
      <c r="J76" s="160" t="s">
        <v>276</v>
      </c>
      <c r="K76" s="160" t="s">
        <v>279</v>
      </c>
      <c r="L76" s="160" t="s">
        <v>941</v>
      </c>
      <c r="M76" s="239"/>
      <c r="N76" s="239"/>
      <c r="O76" s="239"/>
      <c r="P76" s="239"/>
      <c r="Q76" s="239"/>
      <c r="R76" s="239"/>
      <c r="S76" s="239"/>
      <c r="T76" s="160" t="s">
        <v>821</v>
      </c>
    </row>
    <row r="77" spans="1:20" s="104" customFormat="1" ht="55.8" customHeight="1" x14ac:dyDescent="0.3">
      <c r="A77" s="239"/>
      <c r="B77" s="239"/>
      <c r="C77" s="239"/>
      <c r="D77" s="194"/>
      <c r="E77" s="194">
        <v>35034</v>
      </c>
      <c r="F77" s="193"/>
      <c r="G77" s="160" t="s">
        <v>280</v>
      </c>
      <c r="H77" s="206" t="s">
        <v>281</v>
      </c>
      <c r="I77" s="160" t="s">
        <v>269</v>
      </c>
      <c r="J77" s="160" t="s">
        <v>276</v>
      </c>
      <c r="K77" s="160" t="s">
        <v>282</v>
      </c>
      <c r="L77" s="160" t="s">
        <v>942</v>
      </c>
      <c r="M77" s="239"/>
      <c r="N77" s="239"/>
      <c r="O77" s="239"/>
      <c r="P77" s="239"/>
      <c r="Q77" s="239"/>
      <c r="R77" s="239"/>
      <c r="S77" s="239"/>
      <c r="T77" s="160" t="s">
        <v>821</v>
      </c>
    </row>
    <row r="78" spans="1:20" s="104" customFormat="1" ht="56.4" customHeight="1" x14ac:dyDescent="0.3">
      <c r="A78" s="239"/>
      <c r="B78" s="239"/>
      <c r="C78" s="239"/>
      <c r="D78" s="194"/>
      <c r="E78" s="194">
        <v>23585</v>
      </c>
      <c r="F78" s="193"/>
      <c r="G78" s="160" t="s">
        <v>283</v>
      </c>
      <c r="H78" s="206" t="s">
        <v>284</v>
      </c>
      <c r="I78" s="160" t="s">
        <v>269</v>
      </c>
      <c r="J78" s="160" t="s">
        <v>276</v>
      </c>
      <c r="K78" s="160" t="s">
        <v>285</v>
      </c>
      <c r="L78" s="160" t="s">
        <v>932</v>
      </c>
      <c r="M78" s="239"/>
      <c r="N78" s="239"/>
      <c r="O78" s="239"/>
      <c r="P78" s="239"/>
      <c r="Q78" s="239"/>
      <c r="R78" s="239"/>
      <c r="S78" s="239"/>
      <c r="T78" s="160" t="s">
        <v>822</v>
      </c>
    </row>
    <row r="79" spans="1:20" s="104" customFormat="1" ht="283.2" customHeight="1" x14ac:dyDescent="0.3">
      <c r="A79" s="239"/>
      <c r="B79" s="239"/>
      <c r="C79" s="239"/>
      <c r="D79" s="194">
        <v>420000</v>
      </c>
      <c r="E79" s="194">
        <v>307949</v>
      </c>
      <c r="F79" s="193"/>
      <c r="G79" s="160" t="s">
        <v>286</v>
      </c>
      <c r="H79" s="119" t="s">
        <v>287</v>
      </c>
      <c r="I79" s="160" t="s">
        <v>269</v>
      </c>
      <c r="J79" s="160" t="s">
        <v>288</v>
      </c>
      <c r="K79" s="160" t="s">
        <v>289</v>
      </c>
      <c r="L79" s="160" t="s">
        <v>940</v>
      </c>
      <c r="M79" s="239"/>
      <c r="N79" s="239"/>
      <c r="O79" s="239"/>
      <c r="P79" s="239"/>
      <c r="Q79" s="239"/>
      <c r="R79" s="239"/>
      <c r="S79" s="239"/>
      <c r="T79" s="160" t="s">
        <v>823</v>
      </c>
    </row>
    <row r="80" spans="1:20" ht="32.4" x14ac:dyDescent="0.3">
      <c r="A80" s="239"/>
      <c r="B80" s="239"/>
      <c r="C80" s="239"/>
      <c r="D80" s="194">
        <v>56000</v>
      </c>
      <c r="E80" s="194"/>
      <c r="F80" s="193"/>
      <c r="G80" s="160" t="s">
        <v>290</v>
      </c>
      <c r="H80" s="119"/>
      <c r="I80" s="160"/>
      <c r="J80" s="160"/>
      <c r="K80" s="160"/>
      <c r="L80" s="160"/>
      <c r="M80" s="239"/>
      <c r="N80" s="239"/>
      <c r="O80" s="239"/>
      <c r="P80" s="239"/>
      <c r="Q80" s="239"/>
      <c r="R80" s="239"/>
      <c r="S80" s="239"/>
      <c r="T80" s="239"/>
    </row>
    <row r="81" spans="1:20" ht="64.8" x14ac:dyDescent="0.3">
      <c r="A81" s="239"/>
      <c r="B81" s="239"/>
      <c r="C81" s="239"/>
      <c r="D81" s="194"/>
      <c r="E81" s="194">
        <v>34258</v>
      </c>
      <c r="F81" s="193"/>
      <c r="G81" s="160" t="s">
        <v>291</v>
      </c>
      <c r="H81" s="114" t="s">
        <v>292</v>
      </c>
      <c r="I81" s="160" t="s">
        <v>293</v>
      </c>
      <c r="J81" s="160" t="s">
        <v>294</v>
      </c>
      <c r="K81" s="160" t="s">
        <v>295</v>
      </c>
      <c r="L81" s="160" t="s">
        <v>933</v>
      </c>
      <c r="M81" s="239"/>
      <c r="N81" s="239"/>
      <c r="O81" s="239"/>
      <c r="P81" s="239"/>
      <c r="Q81" s="239"/>
      <c r="R81" s="239"/>
      <c r="S81" s="239"/>
      <c r="T81" s="160" t="s">
        <v>824</v>
      </c>
    </row>
    <row r="82" spans="1:20" ht="40.200000000000003" customHeight="1" x14ac:dyDescent="0.3">
      <c r="A82" s="79">
        <v>107</v>
      </c>
      <c r="B82" s="80" t="s">
        <v>77</v>
      </c>
      <c r="C82" s="80" t="s">
        <v>78</v>
      </c>
      <c r="D82" s="96">
        <f>SUM(D62,D66,D68,D69,D71,D73)</f>
        <v>5049000</v>
      </c>
      <c r="E82" s="97">
        <f>SUM(E62,E66,E68,E69,E71,E73)</f>
        <v>3803118</v>
      </c>
      <c r="F82" s="81"/>
      <c r="G82" s="80"/>
      <c r="H82" s="80"/>
      <c r="I82" s="80"/>
      <c r="J82" s="80"/>
      <c r="K82" s="80"/>
      <c r="L82" s="80"/>
      <c r="M82" s="82"/>
      <c r="N82" s="82"/>
      <c r="O82" s="82"/>
      <c r="P82" s="82">
        <f>SUM(P63:P81)</f>
        <v>20</v>
      </c>
      <c r="Q82" s="82">
        <f>SUM(Q63:Q81)</f>
        <v>10</v>
      </c>
      <c r="R82" s="82">
        <f t="shared" ref="R82:S82" si="1">SUM(R63:R81)</f>
        <v>0</v>
      </c>
      <c r="S82" s="82">
        <f t="shared" si="1"/>
        <v>10</v>
      </c>
      <c r="T82" s="83"/>
    </row>
    <row r="83" spans="1:20" ht="64.2" customHeight="1" x14ac:dyDescent="0.3">
      <c r="A83" s="212">
        <v>107</v>
      </c>
      <c r="B83" s="149" t="s">
        <v>317</v>
      </c>
      <c r="C83" s="149" t="s">
        <v>72</v>
      </c>
      <c r="D83" s="212">
        <v>0</v>
      </c>
      <c r="E83" s="241">
        <v>125152</v>
      </c>
      <c r="F83" s="242" t="s">
        <v>33</v>
      </c>
      <c r="G83" s="242" t="s">
        <v>296</v>
      </c>
      <c r="H83" s="242" t="s">
        <v>297</v>
      </c>
      <c r="I83" s="242" t="s">
        <v>203</v>
      </c>
      <c r="J83" s="242" t="s">
        <v>204</v>
      </c>
      <c r="K83" s="242" t="s">
        <v>704</v>
      </c>
      <c r="L83" s="242" t="s">
        <v>934</v>
      </c>
      <c r="M83" s="212">
        <v>108</v>
      </c>
      <c r="N83" s="243" t="s">
        <v>602</v>
      </c>
      <c r="O83" s="212">
        <v>15</v>
      </c>
      <c r="P83" s="212">
        <v>2</v>
      </c>
      <c r="Q83" s="212">
        <v>2</v>
      </c>
      <c r="R83" s="212">
        <v>0</v>
      </c>
      <c r="S83" s="212">
        <v>0</v>
      </c>
      <c r="T83" s="149" t="s">
        <v>812</v>
      </c>
    </row>
    <row r="84" spans="1:20" ht="43.2" customHeight="1" x14ac:dyDescent="0.3">
      <c r="A84" s="79">
        <v>107</v>
      </c>
      <c r="B84" s="80" t="s">
        <v>318</v>
      </c>
      <c r="C84" s="80" t="s">
        <v>74</v>
      </c>
      <c r="D84" s="96">
        <f>SUM(D83)</f>
        <v>0</v>
      </c>
      <c r="E84" s="96">
        <f>SUM(E83)</f>
        <v>125152</v>
      </c>
      <c r="F84" s="81"/>
      <c r="G84" s="80"/>
      <c r="H84" s="80"/>
      <c r="I84" s="80"/>
      <c r="J84" s="80"/>
      <c r="K84" s="80"/>
      <c r="L84" s="80"/>
      <c r="M84" s="82"/>
      <c r="N84" s="82"/>
      <c r="O84" s="82"/>
      <c r="P84" s="82">
        <f>SUM(P83)</f>
        <v>2</v>
      </c>
      <c r="Q84" s="82">
        <f t="shared" ref="Q84:S84" si="2">SUM(Q83)</f>
        <v>2</v>
      </c>
      <c r="R84" s="82">
        <f t="shared" si="2"/>
        <v>0</v>
      </c>
      <c r="S84" s="82">
        <f t="shared" si="2"/>
        <v>0</v>
      </c>
      <c r="T84" s="83"/>
    </row>
    <row r="85" spans="1:20" s="159" customFormat="1" ht="91.2" customHeight="1" x14ac:dyDescent="0.3">
      <c r="A85" s="219">
        <v>107</v>
      </c>
      <c r="B85" s="235" t="s">
        <v>156</v>
      </c>
      <c r="C85" s="149" t="s">
        <v>72</v>
      </c>
      <c r="D85" s="244">
        <v>837000</v>
      </c>
      <c r="E85" s="244">
        <f>SUM(E86:E87)</f>
        <v>1181500</v>
      </c>
      <c r="F85" s="245"/>
      <c r="G85" s="242" t="s">
        <v>298</v>
      </c>
      <c r="H85" s="245"/>
      <c r="I85" s="245"/>
      <c r="J85" s="245"/>
      <c r="K85" s="245"/>
      <c r="L85" s="242"/>
      <c r="M85" s="245"/>
      <c r="N85" s="245"/>
      <c r="O85" s="245"/>
      <c r="P85" s="245"/>
      <c r="Q85" s="245"/>
      <c r="R85" s="245"/>
      <c r="S85" s="245"/>
      <c r="T85" s="216" t="s">
        <v>831</v>
      </c>
    </row>
    <row r="86" spans="1:20" ht="71.400000000000006" customHeight="1" x14ac:dyDescent="0.3">
      <c r="A86" s="192"/>
      <c r="B86" s="192"/>
      <c r="C86" s="192"/>
      <c r="D86" s="246"/>
      <c r="E86" s="246">
        <f>809783+45979+2216+1794</f>
        <v>859772</v>
      </c>
      <c r="F86" s="192" t="s">
        <v>33</v>
      </c>
      <c r="G86" s="237" t="s">
        <v>733</v>
      </c>
      <c r="H86" s="237" t="s">
        <v>299</v>
      </c>
      <c r="I86" s="192" t="s">
        <v>207</v>
      </c>
      <c r="J86" s="237" t="s">
        <v>708</v>
      </c>
      <c r="K86" s="237" t="s">
        <v>705</v>
      </c>
      <c r="L86" s="237" t="s">
        <v>935</v>
      </c>
      <c r="M86" s="197">
        <v>107</v>
      </c>
      <c r="N86" s="197">
        <v>10</v>
      </c>
      <c r="O86" s="197">
        <v>11</v>
      </c>
      <c r="P86" s="197">
        <v>5</v>
      </c>
      <c r="Q86" s="197">
        <v>5</v>
      </c>
      <c r="R86" s="197">
        <v>0</v>
      </c>
      <c r="S86" s="197">
        <v>0</v>
      </c>
      <c r="T86" s="192"/>
    </row>
    <row r="87" spans="1:20" ht="75" customHeight="1" x14ac:dyDescent="0.3">
      <c r="A87" s="192"/>
      <c r="B87" s="192"/>
      <c r="C87" s="192"/>
      <c r="D87" s="246"/>
      <c r="E87" s="246">
        <v>321728</v>
      </c>
      <c r="F87" s="192" t="s">
        <v>33</v>
      </c>
      <c r="G87" s="237" t="s">
        <v>300</v>
      </c>
      <c r="H87" s="237" t="s">
        <v>301</v>
      </c>
      <c r="I87" s="192" t="s">
        <v>203</v>
      </c>
      <c r="J87" s="237" t="s">
        <v>709</v>
      </c>
      <c r="K87" s="237" t="s">
        <v>706</v>
      </c>
      <c r="L87" s="237" t="s">
        <v>936</v>
      </c>
      <c r="M87" s="197">
        <v>107</v>
      </c>
      <c r="N87" s="197">
        <v>12</v>
      </c>
      <c r="O87" s="197">
        <v>11</v>
      </c>
      <c r="P87" s="197">
        <v>8</v>
      </c>
      <c r="Q87" s="197">
        <v>8</v>
      </c>
      <c r="R87" s="197">
        <v>0</v>
      </c>
      <c r="S87" s="197">
        <v>0</v>
      </c>
      <c r="T87" s="192"/>
    </row>
    <row r="88" spans="1:20" s="159" customFormat="1" ht="51" customHeight="1" x14ac:dyDescent="0.3">
      <c r="A88" s="245"/>
      <c r="B88" s="245"/>
      <c r="C88" s="245"/>
      <c r="D88" s="244">
        <v>695000</v>
      </c>
      <c r="E88" s="244">
        <f>SUM(E89:E92)</f>
        <v>1244312</v>
      </c>
      <c r="F88" s="245"/>
      <c r="G88" s="149" t="s">
        <v>302</v>
      </c>
      <c r="H88" s="245"/>
      <c r="I88" s="245"/>
      <c r="J88" s="245"/>
      <c r="K88" s="245"/>
      <c r="L88" s="245"/>
      <c r="M88" s="219"/>
      <c r="N88" s="219"/>
      <c r="O88" s="219"/>
      <c r="P88" s="219"/>
      <c r="Q88" s="219"/>
      <c r="R88" s="245"/>
      <c r="S88" s="245"/>
      <c r="T88" s="149" t="s">
        <v>761</v>
      </c>
    </row>
    <row r="89" spans="1:20" ht="52.8" customHeight="1" x14ac:dyDescent="0.3">
      <c r="A89" s="192"/>
      <c r="B89" s="192"/>
      <c r="C89" s="192"/>
      <c r="D89" s="246"/>
      <c r="E89" s="246">
        <f>65478+322</f>
        <v>65800</v>
      </c>
      <c r="F89" s="192" t="s">
        <v>30</v>
      </c>
      <c r="G89" s="237" t="s">
        <v>734</v>
      </c>
      <c r="H89" s="237" t="s">
        <v>303</v>
      </c>
      <c r="I89" s="192" t="s">
        <v>198</v>
      </c>
      <c r="J89" s="192" t="s">
        <v>209</v>
      </c>
      <c r="K89" s="237" t="s">
        <v>735</v>
      </c>
      <c r="L89" s="237" t="s">
        <v>937</v>
      </c>
      <c r="M89" s="197"/>
      <c r="N89" s="197"/>
      <c r="O89" s="197"/>
      <c r="P89" s="197"/>
      <c r="Q89" s="197"/>
      <c r="R89" s="192"/>
      <c r="S89" s="192"/>
      <c r="T89" s="237" t="s">
        <v>820</v>
      </c>
    </row>
    <row r="90" spans="1:20" ht="59.4" customHeight="1" x14ac:dyDescent="0.3">
      <c r="A90" s="192"/>
      <c r="B90" s="192"/>
      <c r="C90" s="192"/>
      <c r="D90" s="246"/>
      <c r="E90" s="246">
        <f>52014+598</f>
        <v>52612</v>
      </c>
      <c r="F90" s="192" t="s">
        <v>30</v>
      </c>
      <c r="G90" s="237" t="s">
        <v>736</v>
      </c>
      <c r="H90" s="237" t="s">
        <v>304</v>
      </c>
      <c r="I90" s="192" t="s">
        <v>241</v>
      </c>
      <c r="J90" s="192" t="s">
        <v>305</v>
      </c>
      <c r="K90" s="237" t="s">
        <v>737</v>
      </c>
      <c r="L90" s="237" t="s">
        <v>938</v>
      </c>
      <c r="M90" s="197"/>
      <c r="N90" s="197"/>
      <c r="O90" s="197"/>
      <c r="P90" s="197"/>
      <c r="Q90" s="197"/>
      <c r="R90" s="192"/>
      <c r="S90" s="192"/>
      <c r="T90" s="237" t="s">
        <v>820</v>
      </c>
    </row>
    <row r="91" spans="1:20" ht="50.4" customHeight="1" x14ac:dyDescent="0.3">
      <c r="A91" s="192"/>
      <c r="B91" s="192"/>
      <c r="C91" s="192"/>
      <c r="D91" s="246"/>
      <c r="E91" s="246">
        <f>198344+1794</f>
        <v>200138</v>
      </c>
      <c r="F91" s="192" t="s">
        <v>30</v>
      </c>
      <c r="G91" s="237" t="s">
        <v>738</v>
      </c>
      <c r="H91" s="237" t="s">
        <v>306</v>
      </c>
      <c r="I91" s="192" t="s">
        <v>207</v>
      </c>
      <c r="J91" s="237" t="s">
        <v>710</v>
      </c>
      <c r="K91" s="192" t="s">
        <v>739</v>
      </c>
      <c r="L91" s="192" t="s">
        <v>943</v>
      </c>
      <c r="M91" s="197"/>
      <c r="N91" s="197"/>
      <c r="O91" s="197"/>
      <c r="P91" s="197"/>
      <c r="Q91" s="197"/>
      <c r="R91" s="192"/>
      <c r="S91" s="192"/>
      <c r="T91" s="237" t="s">
        <v>820</v>
      </c>
    </row>
    <row r="92" spans="1:20" ht="90" customHeight="1" x14ac:dyDescent="0.3">
      <c r="A92" s="192"/>
      <c r="B92" s="192"/>
      <c r="C92" s="192"/>
      <c r="D92" s="246"/>
      <c r="E92" s="246">
        <f>921595+4167</f>
        <v>925762</v>
      </c>
      <c r="F92" s="192" t="s">
        <v>30</v>
      </c>
      <c r="G92" s="237" t="s">
        <v>740</v>
      </c>
      <c r="H92" s="237" t="s">
        <v>307</v>
      </c>
      <c r="I92" s="237" t="s">
        <v>711</v>
      </c>
      <c r="J92" s="237" t="s">
        <v>713</v>
      </c>
      <c r="K92" s="237" t="s">
        <v>714</v>
      </c>
      <c r="L92" s="237" t="s">
        <v>939</v>
      </c>
      <c r="M92" s="197">
        <v>108</v>
      </c>
      <c r="N92" s="196" t="s">
        <v>690</v>
      </c>
      <c r="O92" s="197">
        <v>17</v>
      </c>
      <c r="P92" s="197">
        <v>3</v>
      </c>
      <c r="Q92" s="197">
        <v>3</v>
      </c>
      <c r="R92" s="197">
        <v>0</v>
      </c>
      <c r="S92" s="197">
        <v>0</v>
      </c>
      <c r="T92" s="237"/>
    </row>
    <row r="93" spans="1:20" s="159" customFormat="1" ht="34.200000000000003" customHeight="1" x14ac:dyDescent="0.3">
      <c r="A93" s="245"/>
      <c r="B93" s="245"/>
      <c r="C93" s="245"/>
      <c r="D93" s="244">
        <v>244000</v>
      </c>
      <c r="E93" s="244">
        <f>SUM(E94:E95)</f>
        <v>486304</v>
      </c>
      <c r="F93" s="245"/>
      <c r="G93" s="245" t="s">
        <v>308</v>
      </c>
      <c r="H93" s="245"/>
      <c r="I93" s="245"/>
      <c r="J93" s="245"/>
      <c r="K93" s="245"/>
      <c r="L93" s="245"/>
      <c r="M93" s="219"/>
      <c r="N93" s="219"/>
      <c r="O93" s="219"/>
      <c r="P93" s="219"/>
      <c r="Q93" s="219"/>
      <c r="R93" s="245"/>
      <c r="S93" s="245"/>
      <c r="T93" s="149" t="s">
        <v>762</v>
      </c>
    </row>
    <row r="94" spans="1:20" ht="58.2" customHeight="1" x14ac:dyDescent="0.3">
      <c r="A94" s="192"/>
      <c r="B94" s="192"/>
      <c r="C94" s="192"/>
      <c r="D94" s="246"/>
      <c r="E94" s="246">
        <f>188518+100784</f>
        <v>289302</v>
      </c>
      <c r="F94" s="192" t="s">
        <v>33</v>
      </c>
      <c r="G94" s="237" t="s">
        <v>309</v>
      </c>
      <c r="H94" s="237" t="s">
        <v>310</v>
      </c>
      <c r="I94" s="237" t="s">
        <v>712</v>
      </c>
      <c r="J94" s="237" t="s">
        <v>715</v>
      </c>
      <c r="K94" s="237" t="s">
        <v>741</v>
      </c>
      <c r="L94" s="237" t="s">
        <v>905</v>
      </c>
      <c r="M94" s="197">
        <v>107</v>
      </c>
      <c r="N94" s="196" t="s">
        <v>603</v>
      </c>
      <c r="O94" s="197">
        <v>20</v>
      </c>
      <c r="P94" s="197">
        <v>3</v>
      </c>
      <c r="Q94" s="197">
        <v>3</v>
      </c>
      <c r="R94" s="197">
        <v>0</v>
      </c>
      <c r="S94" s="197">
        <v>0</v>
      </c>
      <c r="T94" s="192"/>
    </row>
    <row r="95" spans="1:20" ht="48.6" x14ac:dyDescent="0.3">
      <c r="A95" s="192"/>
      <c r="B95" s="192"/>
      <c r="C95" s="192"/>
      <c r="D95" s="246"/>
      <c r="E95" s="246">
        <f>191310+5692</f>
        <v>197002</v>
      </c>
      <c r="F95" s="192" t="s">
        <v>33</v>
      </c>
      <c r="G95" s="237" t="s">
        <v>742</v>
      </c>
      <c r="H95" s="237" t="s">
        <v>311</v>
      </c>
      <c r="I95" s="237" t="s">
        <v>716</v>
      </c>
      <c r="J95" s="237" t="s">
        <v>717</v>
      </c>
      <c r="K95" s="237" t="s">
        <v>743</v>
      </c>
      <c r="L95" s="237" t="s">
        <v>903</v>
      </c>
      <c r="M95" s="197">
        <v>107</v>
      </c>
      <c r="N95" s="197">
        <v>10</v>
      </c>
      <c r="O95" s="197">
        <v>31</v>
      </c>
      <c r="P95" s="197">
        <v>4</v>
      </c>
      <c r="Q95" s="197">
        <v>4</v>
      </c>
      <c r="R95" s="197">
        <v>0</v>
      </c>
      <c r="S95" s="197">
        <v>0</v>
      </c>
      <c r="T95" s="192"/>
    </row>
    <row r="96" spans="1:20" s="159" customFormat="1" ht="48.6" x14ac:dyDescent="0.3">
      <c r="A96" s="245"/>
      <c r="B96" s="245"/>
      <c r="C96" s="245"/>
      <c r="D96" s="244">
        <v>292000</v>
      </c>
      <c r="E96" s="244">
        <f>SUM(E97:E98)</f>
        <v>194639</v>
      </c>
      <c r="F96" s="245"/>
      <c r="G96" s="242" t="s">
        <v>312</v>
      </c>
      <c r="H96" s="245"/>
      <c r="I96" s="245"/>
      <c r="J96" s="245"/>
      <c r="K96" s="245"/>
      <c r="L96" s="245"/>
      <c r="M96" s="219"/>
      <c r="N96" s="219"/>
      <c r="O96" s="219"/>
      <c r="P96" s="219"/>
      <c r="Q96" s="219"/>
      <c r="R96" s="219"/>
      <c r="S96" s="219"/>
      <c r="T96" s="149"/>
    </row>
    <row r="97" spans="1:20" ht="48.6" x14ac:dyDescent="0.3">
      <c r="A97" s="192"/>
      <c r="B97" s="192"/>
      <c r="C97" s="192"/>
      <c r="D97" s="246"/>
      <c r="E97" s="246">
        <v>44553</v>
      </c>
      <c r="F97" s="192" t="s">
        <v>33</v>
      </c>
      <c r="G97" s="237" t="s">
        <v>745</v>
      </c>
      <c r="H97" s="237" t="s">
        <v>310</v>
      </c>
      <c r="I97" s="237" t="s">
        <v>712</v>
      </c>
      <c r="J97" s="237" t="s">
        <v>715</v>
      </c>
      <c r="K97" s="192" t="s">
        <v>615</v>
      </c>
      <c r="L97" s="237" t="s">
        <v>904</v>
      </c>
      <c r="M97" s="197">
        <v>107</v>
      </c>
      <c r="N97" s="197" t="s">
        <v>604</v>
      </c>
      <c r="O97" s="197">
        <v>20</v>
      </c>
      <c r="P97" s="197">
        <v>3</v>
      </c>
      <c r="Q97" s="197">
        <v>3</v>
      </c>
      <c r="R97" s="197">
        <v>0</v>
      </c>
      <c r="S97" s="197">
        <v>0</v>
      </c>
      <c r="T97" s="192"/>
    </row>
    <row r="98" spans="1:20" ht="55.2" customHeight="1" x14ac:dyDescent="0.3">
      <c r="A98" s="192"/>
      <c r="B98" s="192"/>
      <c r="C98" s="192"/>
      <c r="D98" s="246"/>
      <c r="E98" s="246">
        <f>144675+4118+894+399</f>
        <v>150086</v>
      </c>
      <c r="F98" s="192" t="s">
        <v>33</v>
      </c>
      <c r="G98" s="237" t="s">
        <v>313</v>
      </c>
      <c r="H98" s="237" t="s">
        <v>314</v>
      </c>
      <c r="I98" s="237" t="s">
        <v>201</v>
      </c>
      <c r="J98" s="237" t="s">
        <v>718</v>
      </c>
      <c r="K98" s="237" t="s">
        <v>719</v>
      </c>
      <c r="L98" s="237" t="s">
        <v>903</v>
      </c>
      <c r="M98" s="197">
        <v>108</v>
      </c>
      <c r="N98" s="196" t="s">
        <v>744</v>
      </c>
      <c r="O98" s="197">
        <v>13</v>
      </c>
      <c r="P98" s="197">
        <v>3</v>
      </c>
      <c r="Q98" s="197">
        <v>3</v>
      </c>
      <c r="R98" s="197">
        <v>0</v>
      </c>
      <c r="S98" s="197">
        <v>0</v>
      </c>
      <c r="T98" s="237"/>
    </row>
    <row r="99" spans="1:20" s="159" customFormat="1" ht="32.4" x14ac:dyDescent="0.3">
      <c r="A99" s="245"/>
      <c r="B99" s="245"/>
      <c r="C99" s="219"/>
      <c r="D99" s="244">
        <v>96000</v>
      </c>
      <c r="E99" s="244">
        <f>E100</f>
        <v>82518</v>
      </c>
      <c r="F99" s="219"/>
      <c r="G99" s="242" t="s">
        <v>316</v>
      </c>
      <c r="H99" s="245"/>
      <c r="I99" s="245"/>
      <c r="J99" s="245"/>
      <c r="K99" s="245"/>
      <c r="L99" s="245"/>
      <c r="M99" s="219"/>
      <c r="N99" s="219"/>
      <c r="O99" s="219"/>
      <c r="P99" s="219"/>
      <c r="Q99" s="219"/>
      <c r="R99" s="245"/>
      <c r="S99" s="245"/>
      <c r="T99" s="245"/>
    </row>
    <row r="100" spans="1:20" ht="48.6" x14ac:dyDescent="0.3">
      <c r="A100" s="192"/>
      <c r="B100" s="192"/>
      <c r="C100" s="192"/>
      <c r="D100" s="246"/>
      <c r="E100" s="246">
        <f>41259+41259</f>
        <v>82518</v>
      </c>
      <c r="F100" s="192" t="s">
        <v>33</v>
      </c>
      <c r="G100" s="237" t="s">
        <v>309</v>
      </c>
      <c r="H100" s="237" t="s">
        <v>310</v>
      </c>
      <c r="I100" s="237" t="s">
        <v>712</v>
      </c>
      <c r="J100" s="237" t="s">
        <v>715</v>
      </c>
      <c r="K100" s="237" t="s">
        <v>746</v>
      </c>
      <c r="L100" s="237" t="s">
        <v>902</v>
      </c>
      <c r="M100" s="197">
        <v>107</v>
      </c>
      <c r="N100" s="196" t="s">
        <v>604</v>
      </c>
      <c r="O100" s="197">
        <v>20</v>
      </c>
      <c r="P100" s="197">
        <v>3</v>
      </c>
      <c r="Q100" s="197">
        <v>3</v>
      </c>
      <c r="R100" s="197">
        <v>0</v>
      </c>
      <c r="S100" s="197">
        <v>0</v>
      </c>
      <c r="T100" s="192"/>
    </row>
    <row r="101" spans="1:20" ht="151.80000000000001" customHeight="1" x14ac:dyDescent="0.3">
      <c r="A101" s="192"/>
      <c r="B101" s="192"/>
      <c r="C101" s="192"/>
      <c r="D101" s="246">
        <v>107000</v>
      </c>
      <c r="E101" s="246">
        <v>0</v>
      </c>
      <c r="F101" s="192"/>
      <c r="G101" s="237" t="s">
        <v>315</v>
      </c>
      <c r="H101" s="192"/>
      <c r="I101" s="192"/>
      <c r="J101" s="192"/>
      <c r="K101" s="192"/>
      <c r="L101" s="192"/>
      <c r="M101" s="197"/>
      <c r="N101" s="197"/>
      <c r="O101" s="197"/>
      <c r="P101" s="197"/>
      <c r="Q101" s="197"/>
      <c r="R101" s="192"/>
      <c r="S101" s="192"/>
      <c r="T101" s="247" t="s">
        <v>828</v>
      </c>
    </row>
    <row r="102" spans="1:20" ht="32.4" x14ac:dyDescent="0.3">
      <c r="A102" s="79">
        <v>107</v>
      </c>
      <c r="B102" s="80" t="s">
        <v>79</v>
      </c>
      <c r="C102" s="80" t="s">
        <v>78</v>
      </c>
      <c r="D102" s="96">
        <f>SUM(D85,D88,D93,D96,D101,D99)</f>
        <v>2271000</v>
      </c>
      <c r="E102" s="96">
        <f>SUM(E85,E88,E93,E96,E99)</f>
        <v>3189273</v>
      </c>
      <c r="F102" s="81"/>
      <c r="G102" s="80"/>
      <c r="H102" s="80"/>
      <c r="I102" s="80"/>
      <c r="J102" s="80"/>
      <c r="K102" s="80"/>
      <c r="L102" s="80"/>
      <c r="M102" s="82"/>
      <c r="N102" s="82"/>
      <c r="O102" s="82"/>
      <c r="P102" s="82">
        <f>SUM(P86:P100)</f>
        <v>32</v>
      </c>
      <c r="Q102" s="82">
        <f>SUM(Q86:Q100)</f>
        <v>32</v>
      </c>
      <c r="R102" s="82">
        <f>SUM(R86:R100)</f>
        <v>0</v>
      </c>
      <c r="S102" s="82">
        <f>SUM(S86:S100)</f>
        <v>0</v>
      </c>
      <c r="T102" s="83"/>
    </row>
    <row r="103" spans="1:20" ht="32.4" x14ac:dyDescent="0.3">
      <c r="A103" s="119">
        <v>107</v>
      </c>
      <c r="B103" s="119" t="s">
        <v>321</v>
      </c>
      <c r="C103" s="119" t="s">
        <v>72</v>
      </c>
      <c r="D103" s="162">
        <v>125000</v>
      </c>
      <c r="E103" s="162">
        <v>207114</v>
      </c>
      <c r="F103" s="163"/>
      <c r="G103" s="119" t="s">
        <v>322</v>
      </c>
      <c r="H103" s="119"/>
      <c r="I103" s="119"/>
      <c r="J103" s="119"/>
      <c r="K103" s="119"/>
      <c r="L103" s="119"/>
      <c r="M103" s="119"/>
      <c r="N103" s="119"/>
      <c r="O103" s="119"/>
      <c r="P103" s="119"/>
      <c r="Q103" s="119"/>
      <c r="R103" s="119"/>
      <c r="S103" s="119"/>
      <c r="T103" s="119"/>
    </row>
    <row r="104" spans="1:20" ht="64.8" x14ac:dyDescent="0.3">
      <c r="A104" s="119"/>
      <c r="B104" s="119"/>
      <c r="C104" s="119"/>
      <c r="D104" s="162"/>
      <c r="E104" s="162">
        <v>207114</v>
      </c>
      <c r="F104" s="163" t="s">
        <v>113</v>
      </c>
      <c r="G104" s="119" t="s">
        <v>748</v>
      </c>
      <c r="H104" s="119" t="s">
        <v>722</v>
      </c>
      <c r="I104" s="119" t="s">
        <v>720</v>
      </c>
      <c r="J104" s="119" t="s">
        <v>721</v>
      </c>
      <c r="K104" s="119" t="s">
        <v>747</v>
      </c>
      <c r="L104" s="119" t="s">
        <v>901</v>
      </c>
      <c r="M104" s="184">
        <v>107</v>
      </c>
      <c r="N104" s="185" t="s">
        <v>605</v>
      </c>
      <c r="O104" s="184">
        <v>11</v>
      </c>
      <c r="P104" s="113">
        <v>3</v>
      </c>
      <c r="Q104" s="113">
        <v>3</v>
      </c>
      <c r="R104" s="184">
        <v>0</v>
      </c>
      <c r="S104" s="184">
        <v>0</v>
      </c>
      <c r="T104" s="119"/>
    </row>
    <row r="105" spans="1:20" ht="81" x14ac:dyDescent="0.3">
      <c r="A105" s="119">
        <v>107</v>
      </c>
      <c r="B105" s="119" t="s">
        <v>321</v>
      </c>
      <c r="C105" s="119" t="s">
        <v>72</v>
      </c>
      <c r="D105" s="162">
        <v>124000</v>
      </c>
      <c r="E105" s="162">
        <v>0</v>
      </c>
      <c r="F105" s="163"/>
      <c r="G105" s="119" t="s">
        <v>323</v>
      </c>
      <c r="H105" s="119"/>
      <c r="I105" s="119"/>
      <c r="J105" s="119"/>
      <c r="K105" s="119"/>
      <c r="L105" s="119"/>
      <c r="M105" s="119"/>
      <c r="N105" s="119"/>
      <c r="O105" s="119"/>
      <c r="P105" s="119"/>
      <c r="Q105" s="119"/>
      <c r="R105" s="119"/>
      <c r="S105" s="119"/>
      <c r="T105" s="119" t="s">
        <v>764</v>
      </c>
    </row>
    <row r="106" spans="1:20" ht="32.4" x14ac:dyDescent="0.3">
      <c r="A106" s="79">
        <v>107</v>
      </c>
      <c r="B106" s="80" t="s">
        <v>80</v>
      </c>
      <c r="C106" s="80" t="s">
        <v>81</v>
      </c>
      <c r="D106" s="96">
        <f>SUM(D103,D105)</f>
        <v>249000</v>
      </c>
      <c r="E106" s="96">
        <f>SUM(E103,E105)</f>
        <v>207114</v>
      </c>
      <c r="F106" s="81"/>
      <c r="G106" s="80"/>
      <c r="H106" s="80"/>
      <c r="I106" s="80"/>
      <c r="J106" s="80"/>
      <c r="K106" s="80"/>
      <c r="L106" s="80"/>
      <c r="M106" s="82"/>
      <c r="N106" s="82"/>
      <c r="O106" s="82"/>
      <c r="P106" s="82">
        <f>SUM(P104:P105)</f>
        <v>3</v>
      </c>
      <c r="Q106" s="82">
        <f t="shared" ref="Q106:S106" si="3">SUM(Q104:Q105)</f>
        <v>3</v>
      </c>
      <c r="R106" s="82">
        <f t="shared" si="3"/>
        <v>0</v>
      </c>
      <c r="S106" s="82">
        <f t="shared" si="3"/>
        <v>0</v>
      </c>
      <c r="T106" s="83"/>
    </row>
    <row r="107" spans="1:20" ht="32.4" x14ac:dyDescent="0.3">
      <c r="A107" s="79">
        <v>107</v>
      </c>
      <c r="B107" s="80" t="s">
        <v>82</v>
      </c>
      <c r="C107" s="80" t="s">
        <v>81</v>
      </c>
      <c r="D107" s="96">
        <f>SUBTOTAL(9,D51,D61,D82,D102,D106)</f>
        <v>20441000</v>
      </c>
      <c r="E107" s="96">
        <f>SUBTOTAL(9,E51,E61,E82,E84,E102,E106)</f>
        <v>14024873</v>
      </c>
      <c r="F107" s="81"/>
      <c r="G107" s="80"/>
      <c r="H107" s="80"/>
      <c r="I107" s="80"/>
      <c r="J107" s="80"/>
      <c r="K107" s="80"/>
      <c r="L107" s="80"/>
      <c r="M107" s="82"/>
      <c r="N107" s="82"/>
      <c r="O107" s="82"/>
      <c r="P107" s="82">
        <f>SUM(P51,P61,P82,P84,P102,P106)</f>
        <v>82</v>
      </c>
      <c r="Q107" s="82">
        <f t="shared" ref="Q107:S107" si="4">SUM(Q51,Q61,Q82,Q84,Q102,Q106)</f>
        <v>69</v>
      </c>
      <c r="R107" s="82">
        <f t="shared" si="4"/>
        <v>2</v>
      </c>
      <c r="S107" s="82">
        <f t="shared" si="4"/>
        <v>11</v>
      </c>
      <c r="T107" s="83"/>
    </row>
    <row r="108" spans="1:20" ht="32.4" x14ac:dyDescent="0.3">
      <c r="A108" s="77">
        <v>107</v>
      </c>
      <c r="B108" s="78" t="s">
        <v>107</v>
      </c>
      <c r="C108" s="78" t="s">
        <v>72</v>
      </c>
      <c r="D108" s="99">
        <v>142000</v>
      </c>
      <c r="E108" s="98">
        <f>SUM(E109:E109)</f>
        <v>140439</v>
      </c>
      <c r="F108" s="77"/>
      <c r="G108" s="78" t="s">
        <v>504</v>
      </c>
      <c r="H108" s="78"/>
      <c r="I108" s="78"/>
      <c r="J108" s="78"/>
      <c r="K108" s="78"/>
      <c r="L108" s="78"/>
      <c r="M108" s="105"/>
      <c r="N108" s="105"/>
      <c r="O108" s="105"/>
      <c r="P108" s="105"/>
      <c r="Q108" s="105"/>
      <c r="R108" s="105"/>
      <c r="S108" s="105"/>
      <c r="T108" s="78"/>
    </row>
    <row r="109" spans="1:20" ht="48.6" x14ac:dyDescent="0.3">
      <c r="A109" s="77"/>
      <c r="B109" s="78"/>
      <c r="C109" s="78"/>
      <c r="D109" s="99"/>
      <c r="E109" s="98">
        <v>140439</v>
      </c>
      <c r="F109" s="57" t="s">
        <v>514</v>
      </c>
      <c r="G109" s="78" t="s">
        <v>503</v>
      </c>
      <c r="H109" s="78" t="s">
        <v>505</v>
      </c>
      <c r="I109" s="78" t="s">
        <v>506</v>
      </c>
      <c r="J109" s="78" t="s">
        <v>785</v>
      </c>
      <c r="K109" s="78" t="s">
        <v>129</v>
      </c>
      <c r="L109" s="78" t="s">
        <v>900</v>
      </c>
      <c r="M109" s="105">
        <v>107</v>
      </c>
      <c r="N109" s="178" t="s">
        <v>604</v>
      </c>
      <c r="O109" s="178" t="s">
        <v>606</v>
      </c>
      <c r="P109" s="105">
        <v>0</v>
      </c>
      <c r="Q109" s="105">
        <v>0</v>
      </c>
      <c r="R109" s="105">
        <v>0</v>
      </c>
      <c r="S109" s="105">
        <v>0</v>
      </c>
      <c r="T109" s="78"/>
    </row>
    <row r="110" spans="1:20" ht="32.4" x14ac:dyDescent="0.3">
      <c r="A110" s="79">
        <v>107</v>
      </c>
      <c r="B110" s="80" t="s">
        <v>108</v>
      </c>
      <c r="C110" s="80" t="s">
        <v>81</v>
      </c>
      <c r="D110" s="96">
        <f>SUM(D108)</f>
        <v>142000</v>
      </c>
      <c r="E110" s="97">
        <f>SUM(E108)</f>
        <v>140439</v>
      </c>
      <c r="F110" s="81"/>
      <c r="G110" s="80"/>
      <c r="H110" s="80"/>
      <c r="I110" s="80"/>
      <c r="J110" s="80"/>
      <c r="K110" s="80"/>
      <c r="L110" s="80"/>
      <c r="M110" s="82"/>
      <c r="N110" s="186"/>
      <c r="O110" s="186"/>
      <c r="P110" s="82">
        <f>SUM(P108:P109)</f>
        <v>0</v>
      </c>
      <c r="Q110" s="82">
        <f>SUM(Q108:Q109)</f>
        <v>0</v>
      </c>
      <c r="R110" s="82">
        <f>SUM(R108:R109)</f>
        <v>0</v>
      </c>
      <c r="S110" s="82">
        <f>SUM(S108:S109)</f>
        <v>0</v>
      </c>
      <c r="T110" s="83"/>
    </row>
    <row r="111" spans="1:20" ht="32.4" x14ac:dyDescent="0.3">
      <c r="A111" s="77">
        <v>107</v>
      </c>
      <c r="B111" s="78" t="s">
        <v>133</v>
      </c>
      <c r="C111" s="78" t="s">
        <v>72</v>
      </c>
      <c r="D111" s="99">
        <v>240000</v>
      </c>
      <c r="E111" s="98">
        <f>SUM(E112:E114)</f>
        <v>231245</v>
      </c>
      <c r="F111" s="77"/>
      <c r="G111" s="208" t="s">
        <v>83</v>
      </c>
      <c r="H111" s="78"/>
      <c r="I111" s="78"/>
      <c r="J111" s="78"/>
      <c r="K111" s="78"/>
      <c r="L111" s="78"/>
      <c r="M111" s="105"/>
      <c r="N111" s="178"/>
      <c r="O111" s="178"/>
      <c r="P111" s="105"/>
      <c r="Q111" s="105"/>
      <c r="R111" s="105"/>
      <c r="S111" s="105"/>
      <c r="T111" s="78"/>
    </row>
    <row r="112" spans="1:20" ht="32.4" x14ac:dyDescent="0.3">
      <c r="A112" s="77"/>
      <c r="B112" s="78"/>
      <c r="C112" s="78"/>
      <c r="D112" s="99"/>
      <c r="E112" s="98">
        <v>111352</v>
      </c>
      <c r="F112" s="77" t="s">
        <v>30</v>
      </c>
      <c r="G112" s="208" t="s">
        <v>130</v>
      </c>
      <c r="H112" s="154" t="s">
        <v>507</v>
      </c>
      <c r="I112" s="154" t="s">
        <v>115</v>
      </c>
      <c r="J112" s="154" t="s">
        <v>116</v>
      </c>
      <c r="K112" s="154" t="s">
        <v>508</v>
      </c>
      <c r="L112" s="154" t="s">
        <v>899</v>
      </c>
      <c r="M112" s="209">
        <v>108</v>
      </c>
      <c r="N112" s="210" t="s">
        <v>607</v>
      </c>
      <c r="O112" s="210">
        <v>14</v>
      </c>
      <c r="P112" s="209">
        <v>1</v>
      </c>
      <c r="Q112" s="209">
        <v>1</v>
      </c>
      <c r="R112" s="209">
        <v>0</v>
      </c>
      <c r="S112" s="209">
        <v>0</v>
      </c>
      <c r="T112" s="78"/>
    </row>
    <row r="113" spans="1:20" ht="32.4" x14ac:dyDescent="0.3">
      <c r="A113" s="77"/>
      <c r="B113" s="78"/>
      <c r="C113" s="78"/>
      <c r="D113" s="99"/>
      <c r="E113" s="98">
        <v>116752</v>
      </c>
      <c r="F113" s="77" t="s">
        <v>30</v>
      </c>
      <c r="G113" s="208" t="s">
        <v>130</v>
      </c>
      <c r="H113" s="154" t="s">
        <v>507</v>
      </c>
      <c r="I113" s="154" t="s">
        <v>115</v>
      </c>
      <c r="J113" s="154" t="s">
        <v>116</v>
      </c>
      <c r="K113" s="154" t="s">
        <v>509</v>
      </c>
      <c r="L113" s="154" t="s">
        <v>898</v>
      </c>
      <c r="M113" s="209">
        <v>108</v>
      </c>
      <c r="N113" s="210" t="s">
        <v>607</v>
      </c>
      <c r="O113" s="210">
        <v>14</v>
      </c>
      <c r="P113" s="209">
        <v>1</v>
      </c>
      <c r="Q113" s="209">
        <v>1</v>
      </c>
      <c r="R113" s="209">
        <v>0</v>
      </c>
      <c r="S113" s="209">
        <v>0</v>
      </c>
      <c r="T113" s="78"/>
    </row>
    <row r="114" spans="1:20" ht="32.4" x14ac:dyDescent="0.3">
      <c r="A114" s="77"/>
      <c r="B114" s="78"/>
      <c r="C114" s="78"/>
      <c r="D114" s="99"/>
      <c r="E114" s="98">
        <v>3141</v>
      </c>
      <c r="F114" s="77" t="s">
        <v>30</v>
      </c>
      <c r="G114" s="208" t="s">
        <v>130</v>
      </c>
      <c r="H114" s="78" t="s">
        <v>510</v>
      </c>
      <c r="I114" s="78" t="s">
        <v>511</v>
      </c>
      <c r="J114" s="78" t="s">
        <v>512</v>
      </c>
      <c r="K114" s="78" t="s">
        <v>513</v>
      </c>
      <c r="L114" s="78" t="s">
        <v>897</v>
      </c>
      <c r="M114" s="105">
        <v>107</v>
      </c>
      <c r="N114" s="178" t="s">
        <v>606</v>
      </c>
      <c r="O114" s="178">
        <v>23</v>
      </c>
      <c r="P114" s="105">
        <v>1</v>
      </c>
      <c r="Q114" s="105">
        <v>1</v>
      </c>
      <c r="R114" s="105">
        <v>0</v>
      </c>
      <c r="S114" s="105">
        <v>0</v>
      </c>
      <c r="T114" s="78"/>
    </row>
    <row r="115" spans="1:20" ht="32.4" x14ac:dyDescent="0.3">
      <c r="A115" s="79">
        <v>107</v>
      </c>
      <c r="B115" s="80" t="s">
        <v>85</v>
      </c>
      <c r="C115" s="80" t="s">
        <v>81</v>
      </c>
      <c r="D115" s="96">
        <f>SUM(D111)</f>
        <v>240000</v>
      </c>
      <c r="E115" s="97">
        <f>SUM(E111)</f>
        <v>231245</v>
      </c>
      <c r="F115" s="81"/>
      <c r="G115" s="80"/>
      <c r="H115" s="80"/>
      <c r="I115" s="80"/>
      <c r="J115" s="80"/>
      <c r="K115" s="80"/>
      <c r="L115" s="80"/>
      <c r="M115" s="82"/>
      <c r="N115" s="82"/>
      <c r="O115" s="82"/>
      <c r="P115" s="82">
        <f>SUM(P111:P114)</f>
        <v>3</v>
      </c>
      <c r="Q115" s="82">
        <f>SUM(Q111:Q114)</f>
        <v>3</v>
      </c>
      <c r="R115" s="82">
        <f>SUM(R111:R114)</f>
        <v>0</v>
      </c>
      <c r="S115" s="82">
        <f>SUM(S111:S114)</f>
        <v>0</v>
      </c>
      <c r="T115" s="83"/>
    </row>
    <row r="116" spans="1:20" ht="48.6" x14ac:dyDescent="0.3">
      <c r="A116" s="77">
        <v>107</v>
      </c>
      <c r="B116" s="78" t="s">
        <v>86</v>
      </c>
      <c r="C116" s="78" t="s">
        <v>87</v>
      </c>
      <c r="D116" s="99">
        <v>157000</v>
      </c>
      <c r="E116" s="106">
        <f>SUM(E117:E119)</f>
        <v>154995</v>
      </c>
      <c r="F116" s="102"/>
      <c r="G116" s="78" t="s">
        <v>88</v>
      </c>
      <c r="H116" s="107"/>
      <c r="I116" s="107"/>
      <c r="J116" s="107"/>
      <c r="K116" s="107"/>
      <c r="L116" s="107"/>
      <c r="M116" s="108"/>
      <c r="N116" s="108"/>
      <c r="O116" s="108"/>
      <c r="P116" s="108"/>
      <c r="Q116" s="108"/>
      <c r="R116" s="108"/>
      <c r="S116" s="108"/>
      <c r="T116" s="103"/>
    </row>
    <row r="117" spans="1:20" ht="32.4" x14ac:dyDescent="0.3">
      <c r="A117" s="77"/>
      <c r="B117" s="78"/>
      <c r="C117" s="78"/>
      <c r="D117" s="99"/>
      <c r="E117" s="106">
        <v>48336</v>
      </c>
      <c r="F117" s="192" t="s">
        <v>33</v>
      </c>
      <c r="G117" s="78" t="s">
        <v>515</v>
      </c>
      <c r="H117" s="107" t="s">
        <v>518</v>
      </c>
      <c r="I117" s="107" t="s">
        <v>723</v>
      </c>
      <c r="J117" s="107" t="s">
        <v>724</v>
      </c>
      <c r="K117" s="107" t="s">
        <v>524</v>
      </c>
      <c r="L117" s="107" t="s">
        <v>896</v>
      </c>
      <c r="M117" s="108">
        <v>107</v>
      </c>
      <c r="N117" s="187" t="s">
        <v>604</v>
      </c>
      <c r="O117" s="108">
        <v>20</v>
      </c>
      <c r="P117" s="108">
        <v>3</v>
      </c>
      <c r="Q117" s="108">
        <v>0</v>
      </c>
      <c r="R117" s="108">
        <v>0</v>
      </c>
      <c r="S117" s="108">
        <v>3</v>
      </c>
      <c r="T117" s="78" t="s">
        <v>527</v>
      </c>
    </row>
    <row r="118" spans="1:20" ht="32.4" x14ac:dyDescent="0.3">
      <c r="A118" s="77"/>
      <c r="B118" s="78"/>
      <c r="C118" s="78"/>
      <c r="D118" s="99"/>
      <c r="E118" s="98">
        <v>44441</v>
      </c>
      <c r="F118" s="57" t="s">
        <v>111</v>
      </c>
      <c r="G118" s="78" t="s">
        <v>516</v>
      </c>
      <c r="H118" s="78" t="s">
        <v>519</v>
      </c>
      <c r="I118" s="78" t="s">
        <v>522</v>
      </c>
      <c r="J118" s="78" t="s">
        <v>119</v>
      </c>
      <c r="K118" s="78" t="s">
        <v>525</v>
      </c>
      <c r="L118" s="78" t="s">
        <v>895</v>
      </c>
      <c r="M118" s="108">
        <v>108</v>
      </c>
      <c r="N118" s="187" t="s">
        <v>608</v>
      </c>
      <c r="O118" s="108">
        <v>13</v>
      </c>
      <c r="P118" s="108">
        <v>3</v>
      </c>
      <c r="Q118" s="108">
        <v>3</v>
      </c>
      <c r="R118" s="108">
        <v>0</v>
      </c>
      <c r="S118" s="108">
        <v>0</v>
      </c>
      <c r="T118" s="183" t="s">
        <v>600</v>
      </c>
    </row>
    <row r="119" spans="1:20" ht="32.4" x14ac:dyDescent="0.3">
      <c r="A119" s="77"/>
      <c r="B119" s="78"/>
      <c r="C119" s="78"/>
      <c r="D119" s="99"/>
      <c r="E119" s="98">
        <v>62218</v>
      </c>
      <c r="F119" s="57" t="s">
        <v>111</v>
      </c>
      <c r="G119" s="78" t="s">
        <v>517</v>
      </c>
      <c r="H119" s="78" t="s">
        <v>520</v>
      </c>
      <c r="I119" s="78" t="s">
        <v>523</v>
      </c>
      <c r="J119" s="78" t="s">
        <v>521</v>
      </c>
      <c r="K119" s="78" t="s">
        <v>526</v>
      </c>
      <c r="L119" s="78" t="s">
        <v>894</v>
      </c>
      <c r="M119" s="108">
        <v>108</v>
      </c>
      <c r="N119" s="187" t="s">
        <v>607</v>
      </c>
      <c r="O119" s="108">
        <v>15</v>
      </c>
      <c r="P119" s="108">
        <v>2</v>
      </c>
      <c r="Q119" s="108">
        <v>0</v>
      </c>
      <c r="R119" s="108">
        <v>0</v>
      </c>
      <c r="S119" s="108">
        <v>2</v>
      </c>
      <c r="T119" s="183"/>
    </row>
    <row r="120" spans="1:20" ht="32.4" x14ac:dyDescent="0.3">
      <c r="A120" s="79">
        <v>107</v>
      </c>
      <c r="B120" s="80" t="s">
        <v>89</v>
      </c>
      <c r="C120" s="80" t="s">
        <v>90</v>
      </c>
      <c r="D120" s="97">
        <f>SUM(D116)</f>
        <v>157000</v>
      </c>
      <c r="E120" s="97">
        <f>SUM(E116)</f>
        <v>154995</v>
      </c>
      <c r="F120" s="81"/>
      <c r="G120" s="80"/>
      <c r="H120" s="80"/>
      <c r="I120" s="80"/>
      <c r="J120" s="80"/>
      <c r="K120" s="80"/>
      <c r="L120" s="80"/>
      <c r="M120" s="82"/>
      <c r="N120" s="82"/>
      <c r="O120" s="82"/>
      <c r="P120" s="82">
        <f>SUM(P116:P119)</f>
        <v>8</v>
      </c>
      <c r="Q120" s="82">
        <f>SUM(Q116:Q119)</f>
        <v>3</v>
      </c>
      <c r="R120" s="82">
        <f>SUM(R116:R119)</f>
        <v>0</v>
      </c>
      <c r="S120" s="82">
        <f>SUM(S116:S119)</f>
        <v>5</v>
      </c>
      <c r="T120" s="83"/>
    </row>
    <row r="121" spans="1:20" ht="32.4" x14ac:dyDescent="0.3">
      <c r="A121" s="77">
        <v>107</v>
      </c>
      <c r="B121" s="78" t="s">
        <v>91</v>
      </c>
      <c r="C121" s="78" t="s">
        <v>87</v>
      </c>
      <c r="D121" s="99">
        <v>152000</v>
      </c>
      <c r="E121" s="98">
        <f>SUM(E122)</f>
        <v>109366</v>
      </c>
      <c r="F121" s="77"/>
      <c r="G121" s="78" t="s">
        <v>92</v>
      </c>
      <c r="H121" s="78"/>
      <c r="I121" s="78"/>
      <c r="J121" s="78"/>
      <c r="K121" s="78"/>
      <c r="L121" s="78"/>
      <c r="M121" s="105"/>
      <c r="N121" s="105"/>
      <c r="O121" s="105"/>
      <c r="P121" s="105"/>
      <c r="Q121" s="105"/>
      <c r="R121" s="105"/>
      <c r="S121" s="105"/>
      <c r="T121" s="78"/>
    </row>
    <row r="122" spans="1:20" ht="32.4" x14ac:dyDescent="0.3">
      <c r="A122" s="77"/>
      <c r="B122" s="78"/>
      <c r="C122" s="78"/>
      <c r="D122" s="99"/>
      <c r="E122" s="98">
        <v>109366</v>
      </c>
      <c r="F122" s="77" t="s">
        <v>30</v>
      </c>
      <c r="G122" s="78" t="s">
        <v>771</v>
      </c>
      <c r="H122" s="78" t="s">
        <v>528</v>
      </c>
      <c r="I122" s="78" t="s">
        <v>529</v>
      </c>
      <c r="J122" s="78" t="s">
        <v>530</v>
      </c>
      <c r="K122" s="78" t="s">
        <v>531</v>
      </c>
      <c r="L122" s="78" t="s">
        <v>893</v>
      </c>
      <c r="M122" s="105">
        <v>107</v>
      </c>
      <c r="N122" s="105" t="s">
        <v>132</v>
      </c>
      <c r="O122" s="105">
        <v>15</v>
      </c>
      <c r="P122" s="105">
        <v>4</v>
      </c>
      <c r="Q122" s="105">
        <v>1</v>
      </c>
      <c r="R122" s="105">
        <v>3</v>
      </c>
      <c r="S122" s="105">
        <v>0</v>
      </c>
      <c r="T122" s="78"/>
    </row>
    <row r="123" spans="1:20" x14ac:dyDescent="0.3">
      <c r="A123" s="77"/>
      <c r="B123" s="78"/>
      <c r="C123" s="78"/>
      <c r="D123" s="99">
        <v>122000</v>
      </c>
      <c r="E123" s="98">
        <f>SUM(E124)</f>
        <v>114262</v>
      </c>
      <c r="F123" s="77"/>
      <c r="G123" s="78" t="s">
        <v>93</v>
      </c>
      <c r="H123" s="78"/>
      <c r="I123" s="78"/>
      <c r="J123" s="78"/>
      <c r="K123" s="78"/>
      <c r="L123" s="78"/>
      <c r="M123" s="105"/>
      <c r="N123" s="105"/>
      <c r="O123" s="105"/>
      <c r="P123" s="105"/>
      <c r="Q123" s="105"/>
      <c r="R123" s="105"/>
      <c r="S123" s="105"/>
      <c r="T123" s="78"/>
    </row>
    <row r="124" spans="1:20" ht="32.4" x14ac:dyDescent="0.3">
      <c r="A124" s="77"/>
      <c r="B124" s="78"/>
      <c r="C124" s="78"/>
      <c r="D124" s="99"/>
      <c r="E124" s="98">
        <v>114262</v>
      </c>
      <c r="F124" s="77" t="s">
        <v>30</v>
      </c>
      <c r="G124" s="78" t="s">
        <v>536</v>
      </c>
      <c r="H124" s="78" t="s">
        <v>532</v>
      </c>
      <c r="I124" s="78" t="s">
        <v>533</v>
      </c>
      <c r="J124" s="78" t="s">
        <v>534</v>
      </c>
      <c r="K124" s="78" t="s">
        <v>531</v>
      </c>
      <c r="L124" s="78" t="s">
        <v>892</v>
      </c>
      <c r="M124" s="105">
        <v>107</v>
      </c>
      <c r="N124" s="178" t="s">
        <v>535</v>
      </c>
      <c r="O124" s="105">
        <v>21</v>
      </c>
      <c r="P124" s="105">
        <v>4</v>
      </c>
      <c r="Q124" s="105">
        <v>1</v>
      </c>
      <c r="R124" s="105">
        <v>3</v>
      </c>
      <c r="S124" s="105">
        <v>0</v>
      </c>
      <c r="T124" s="78"/>
    </row>
    <row r="125" spans="1:20" x14ac:dyDescent="0.3">
      <c r="A125" s="77"/>
      <c r="B125" s="78"/>
      <c r="C125" s="78"/>
      <c r="D125" s="99">
        <v>148000</v>
      </c>
      <c r="E125" s="98">
        <f>SUM(E126)</f>
        <v>147229</v>
      </c>
      <c r="F125" s="77"/>
      <c r="G125" s="78" t="s">
        <v>94</v>
      </c>
      <c r="H125" s="78"/>
      <c r="I125" s="78"/>
      <c r="J125" s="78"/>
      <c r="K125" s="78"/>
      <c r="L125" s="78"/>
      <c r="M125" s="105"/>
      <c r="N125" s="105"/>
      <c r="O125" s="105"/>
      <c r="P125" s="105"/>
      <c r="Q125" s="105"/>
      <c r="R125" s="105"/>
      <c r="S125" s="105"/>
      <c r="T125" s="78"/>
    </row>
    <row r="126" spans="1:20" ht="32.4" x14ac:dyDescent="0.3">
      <c r="A126" s="77"/>
      <c r="B126" s="78"/>
      <c r="C126" s="78"/>
      <c r="D126" s="99"/>
      <c r="E126" s="98">
        <v>147229</v>
      </c>
      <c r="F126" s="77" t="s">
        <v>30</v>
      </c>
      <c r="G126" s="78" t="s">
        <v>537</v>
      </c>
      <c r="H126" s="78" t="s">
        <v>538</v>
      </c>
      <c r="I126" s="78" t="s">
        <v>539</v>
      </c>
      <c r="J126" s="78" t="s">
        <v>540</v>
      </c>
      <c r="K126" s="78" t="s">
        <v>131</v>
      </c>
      <c r="L126" s="78" t="s">
        <v>891</v>
      </c>
      <c r="M126" s="105">
        <v>107</v>
      </c>
      <c r="N126" s="105">
        <v>11</v>
      </c>
      <c r="O126" s="178" t="s">
        <v>606</v>
      </c>
      <c r="P126" s="105">
        <v>2</v>
      </c>
      <c r="Q126" s="105">
        <v>2</v>
      </c>
      <c r="R126" s="105">
        <v>0</v>
      </c>
      <c r="S126" s="105">
        <v>0</v>
      </c>
      <c r="T126" s="78"/>
    </row>
    <row r="127" spans="1:20" ht="32.4" x14ac:dyDescent="0.3">
      <c r="A127" s="79">
        <v>107</v>
      </c>
      <c r="B127" s="80" t="s">
        <v>95</v>
      </c>
      <c r="C127" s="80" t="s">
        <v>90</v>
      </c>
      <c r="D127" s="96">
        <f>SUM(D121,D123,D125)</f>
        <v>422000</v>
      </c>
      <c r="E127" s="96">
        <f>SUM(E121,E123,E125)</f>
        <v>370857</v>
      </c>
      <c r="F127" s="81"/>
      <c r="G127" s="80"/>
      <c r="H127" s="80"/>
      <c r="I127" s="80"/>
      <c r="J127" s="80"/>
      <c r="K127" s="80"/>
      <c r="L127" s="80"/>
      <c r="M127" s="82"/>
      <c r="N127" s="82"/>
      <c r="O127" s="82"/>
      <c r="P127" s="82">
        <f>SUM(P121:P126)</f>
        <v>10</v>
      </c>
      <c r="Q127" s="82">
        <f>SUM(Q121:Q126)</f>
        <v>4</v>
      </c>
      <c r="R127" s="82">
        <f>SUM(R121:R126)</f>
        <v>6</v>
      </c>
      <c r="S127" s="82">
        <f>SUM(S121:S126)</f>
        <v>0</v>
      </c>
      <c r="T127" s="83"/>
    </row>
    <row r="128" spans="1:20" ht="32.4" x14ac:dyDescent="0.3">
      <c r="A128" s="79">
        <v>107</v>
      </c>
      <c r="B128" s="80" t="s">
        <v>110</v>
      </c>
      <c r="C128" s="80" t="s">
        <v>90</v>
      </c>
      <c r="D128" s="96">
        <f>SUM(D107,D115,D120,D127,D110)</f>
        <v>21402000</v>
      </c>
      <c r="E128" s="97">
        <f>SUM(E107,E115,E120,E127,E110)</f>
        <v>14922409</v>
      </c>
      <c r="F128" s="81"/>
      <c r="G128" s="80"/>
      <c r="H128" s="80"/>
      <c r="I128" s="80"/>
      <c r="J128" s="80"/>
      <c r="K128" s="80"/>
      <c r="L128" s="80"/>
      <c r="M128" s="82"/>
      <c r="N128" s="82"/>
      <c r="O128" s="82"/>
      <c r="P128" s="82">
        <f>SUM(P107,P115,P120,P127)</f>
        <v>103</v>
      </c>
      <c r="Q128" s="82">
        <f>SUM(Q107,Q115,Q120,Q127)</f>
        <v>79</v>
      </c>
      <c r="R128" s="82">
        <f>SUM(R107,R115,R120,R127)</f>
        <v>8</v>
      </c>
      <c r="S128" s="82">
        <f>SUM(S107,S115,S120,S127)</f>
        <v>16</v>
      </c>
      <c r="T128" s="83"/>
    </row>
    <row r="129" spans="1:20" ht="60" customHeight="1" x14ac:dyDescent="0.3">
      <c r="A129" s="255">
        <v>107</v>
      </c>
      <c r="B129" s="256" t="s">
        <v>97</v>
      </c>
      <c r="C129" s="260" t="s">
        <v>98</v>
      </c>
      <c r="D129" s="258">
        <v>1900000</v>
      </c>
      <c r="E129" s="257">
        <v>1900000</v>
      </c>
      <c r="F129" s="259" t="s">
        <v>84</v>
      </c>
      <c r="G129" s="256" t="s">
        <v>106</v>
      </c>
      <c r="H129" s="78" t="s">
        <v>327</v>
      </c>
      <c r="I129" s="78" t="s">
        <v>328</v>
      </c>
      <c r="J129" s="78" t="s">
        <v>329</v>
      </c>
      <c r="K129" s="78" t="s">
        <v>330</v>
      </c>
      <c r="L129" s="78" t="s">
        <v>890</v>
      </c>
      <c r="M129" s="105"/>
      <c r="N129" s="105"/>
      <c r="O129" s="105"/>
      <c r="P129" s="105"/>
      <c r="Q129" s="105"/>
      <c r="R129" s="105"/>
      <c r="S129" s="105"/>
      <c r="T129" s="256" t="s">
        <v>749</v>
      </c>
    </row>
    <row r="130" spans="1:20" ht="60" customHeight="1" x14ac:dyDescent="0.3">
      <c r="A130" s="255"/>
      <c r="B130" s="256"/>
      <c r="C130" s="260"/>
      <c r="D130" s="258"/>
      <c r="E130" s="257"/>
      <c r="F130" s="259"/>
      <c r="G130" s="256"/>
      <c r="H130" s="78" t="s">
        <v>331</v>
      </c>
      <c r="I130" s="78" t="s">
        <v>332</v>
      </c>
      <c r="J130" s="78" t="s">
        <v>333</v>
      </c>
      <c r="K130" s="78" t="s">
        <v>334</v>
      </c>
      <c r="L130" s="78" t="s">
        <v>889</v>
      </c>
      <c r="M130" s="105"/>
      <c r="N130" s="105"/>
      <c r="O130" s="105"/>
      <c r="P130" s="105"/>
      <c r="Q130" s="105"/>
      <c r="R130" s="105"/>
      <c r="S130" s="105"/>
      <c r="T130" s="256"/>
    </row>
    <row r="131" spans="1:20" ht="32.4" x14ac:dyDescent="0.3">
      <c r="A131" s="79">
        <v>107</v>
      </c>
      <c r="B131" s="80" t="s">
        <v>99</v>
      </c>
      <c r="C131" s="80" t="s">
        <v>100</v>
      </c>
      <c r="D131" s="96">
        <f>SUM(D129:D129)</f>
        <v>1900000</v>
      </c>
      <c r="E131" s="97">
        <f>SUM(E129:E129)</f>
        <v>1900000</v>
      </c>
      <c r="F131" s="81"/>
      <c r="G131" s="80"/>
      <c r="H131" s="80"/>
      <c r="I131" s="80"/>
      <c r="J131" s="80"/>
      <c r="K131" s="80"/>
      <c r="L131" s="80"/>
      <c r="M131" s="82"/>
      <c r="N131" s="82"/>
      <c r="O131" s="82"/>
      <c r="P131" s="82">
        <f>SUM(P129:P129)</f>
        <v>0</v>
      </c>
      <c r="Q131" s="82">
        <f>SUM(Q129:Q129)</f>
        <v>0</v>
      </c>
      <c r="R131" s="82">
        <f>SUM(R129:R129)</f>
        <v>0</v>
      </c>
      <c r="S131" s="82">
        <f>SUM(S129:S129)</f>
        <v>0</v>
      </c>
      <c r="T131" s="83"/>
    </row>
    <row r="132" spans="1:20" ht="32.4" x14ac:dyDescent="0.3">
      <c r="A132" s="160">
        <v>107</v>
      </c>
      <c r="B132" s="160" t="s">
        <v>354</v>
      </c>
      <c r="C132" s="160" t="s">
        <v>353</v>
      </c>
      <c r="D132" s="174">
        <v>3249000</v>
      </c>
      <c r="E132" s="174">
        <f>SUM(E133:E138)</f>
        <v>3194930</v>
      </c>
      <c r="F132" s="160"/>
      <c r="G132" s="160" t="s">
        <v>750</v>
      </c>
      <c r="H132" s="160"/>
      <c r="I132" s="160"/>
      <c r="J132" s="160"/>
      <c r="K132" s="160"/>
      <c r="L132" s="160"/>
      <c r="M132" s="248"/>
      <c r="N132" s="248"/>
      <c r="O132" s="248"/>
      <c r="P132" s="248"/>
      <c r="Q132" s="248"/>
      <c r="R132" s="248"/>
      <c r="S132" s="248"/>
      <c r="T132" s="253"/>
    </row>
    <row r="133" spans="1:20" ht="32.4" x14ac:dyDescent="0.3">
      <c r="A133" s="160"/>
      <c r="B133" s="160"/>
      <c r="C133" s="160"/>
      <c r="D133" s="174"/>
      <c r="E133" s="174">
        <v>1437254</v>
      </c>
      <c r="F133" s="175" t="s">
        <v>134</v>
      </c>
      <c r="G133" s="160" t="s">
        <v>355</v>
      </c>
      <c r="H133" s="160" t="s">
        <v>356</v>
      </c>
      <c r="I133" s="160" t="s">
        <v>357</v>
      </c>
      <c r="J133" s="160" t="s">
        <v>358</v>
      </c>
      <c r="K133" s="160"/>
      <c r="L133" s="160"/>
      <c r="M133" s="248"/>
      <c r="N133" s="248"/>
      <c r="O133" s="248"/>
      <c r="P133" s="248"/>
      <c r="Q133" s="248"/>
      <c r="R133" s="248"/>
      <c r="S133" s="248"/>
      <c r="T133" s="160" t="s">
        <v>825</v>
      </c>
    </row>
    <row r="134" spans="1:20" ht="67.8" customHeight="1" x14ac:dyDescent="0.3">
      <c r="A134" s="160"/>
      <c r="B134" s="160"/>
      <c r="C134" s="160"/>
      <c r="D134" s="174"/>
      <c r="E134" s="174">
        <v>474975</v>
      </c>
      <c r="F134" s="175" t="s">
        <v>134</v>
      </c>
      <c r="G134" s="160" t="s">
        <v>751</v>
      </c>
      <c r="H134" s="160" t="s">
        <v>359</v>
      </c>
      <c r="I134" s="160" t="s">
        <v>357</v>
      </c>
      <c r="J134" s="160" t="s">
        <v>360</v>
      </c>
      <c r="K134" s="160" t="s">
        <v>752</v>
      </c>
      <c r="L134" s="160" t="s">
        <v>888</v>
      </c>
      <c r="M134" s="165">
        <v>107</v>
      </c>
      <c r="N134" s="165">
        <v>10</v>
      </c>
      <c r="O134" s="165">
        <v>24</v>
      </c>
      <c r="P134" s="165">
        <v>3</v>
      </c>
      <c r="Q134" s="165">
        <v>0</v>
      </c>
      <c r="R134" s="165">
        <v>0</v>
      </c>
      <c r="S134" s="165">
        <v>3</v>
      </c>
      <c r="T134" s="160"/>
    </row>
    <row r="135" spans="1:20" ht="83.4" customHeight="1" x14ac:dyDescent="0.3">
      <c r="A135" s="160"/>
      <c r="B135" s="160"/>
      <c r="C135" s="160"/>
      <c r="D135" s="174"/>
      <c r="E135" s="174">
        <v>446076</v>
      </c>
      <c r="F135" s="175" t="s">
        <v>134</v>
      </c>
      <c r="G135" s="160" t="s">
        <v>753</v>
      </c>
      <c r="H135" s="160" t="s">
        <v>362</v>
      </c>
      <c r="I135" s="160" t="s">
        <v>357</v>
      </c>
      <c r="J135" s="160" t="s">
        <v>363</v>
      </c>
      <c r="K135" s="160" t="s">
        <v>725</v>
      </c>
      <c r="L135" s="160" t="s">
        <v>887</v>
      </c>
      <c r="M135" s="165">
        <v>107</v>
      </c>
      <c r="N135" s="165">
        <v>10</v>
      </c>
      <c r="O135" s="191" t="s">
        <v>767</v>
      </c>
      <c r="P135" s="165">
        <v>3</v>
      </c>
      <c r="Q135" s="165">
        <v>0</v>
      </c>
      <c r="R135" s="165">
        <v>0</v>
      </c>
      <c r="S135" s="165">
        <v>3</v>
      </c>
      <c r="T135" s="160"/>
    </row>
    <row r="136" spans="1:20" ht="48.6" x14ac:dyDescent="0.3">
      <c r="A136" s="160"/>
      <c r="B136" s="160"/>
      <c r="C136" s="160"/>
      <c r="D136" s="174"/>
      <c r="E136" s="174">
        <v>308840</v>
      </c>
      <c r="F136" s="175" t="s">
        <v>134</v>
      </c>
      <c r="G136" s="160" t="s">
        <v>754</v>
      </c>
      <c r="H136" s="160" t="s">
        <v>362</v>
      </c>
      <c r="I136" s="160" t="s">
        <v>357</v>
      </c>
      <c r="J136" s="160" t="s">
        <v>358</v>
      </c>
      <c r="K136" s="160" t="s">
        <v>755</v>
      </c>
      <c r="L136" s="160" t="s">
        <v>886</v>
      </c>
      <c r="M136" s="165">
        <v>107</v>
      </c>
      <c r="N136" s="165">
        <v>10</v>
      </c>
      <c r="O136" s="165">
        <v>29</v>
      </c>
      <c r="P136" s="165">
        <v>4</v>
      </c>
      <c r="Q136" s="165">
        <v>2</v>
      </c>
      <c r="R136" s="165">
        <v>0</v>
      </c>
      <c r="S136" s="165">
        <v>2</v>
      </c>
      <c r="T136" s="160"/>
    </row>
    <row r="137" spans="1:20" ht="48.6" x14ac:dyDescent="0.3">
      <c r="A137" s="160"/>
      <c r="B137" s="160"/>
      <c r="C137" s="160"/>
      <c r="D137" s="174"/>
      <c r="E137" s="174">
        <v>306912</v>
      </c>
      <c r="F137" s="175" t="s">
        <v>134</v>
      </c>
      <c r="G137" s="160" t="s">
        <v>756</v>
      </c>
      <c r="H137" s="160" t="s">
        <v>364</v>
      </c>
      <c r="I137" s="160" t="s">
        <v>357</v>
      </c>
      <c r="J137" s="160" t="s">
        <v>365</v>
      </c>
      <c r="K137" s="160" t="s">
        <v>757</v>
      </c>
      <c r="L137" s="160" t="s">
        <v>885</v>
      </c>
      <c r="M137" s="165">
        <v>107</v>
      </c>
      <c r="N137" s="165">
        <v>10</v>
      </c>
      <c r="O137" s="191" t="s">
        <v>613</v>
      </c>
      <c r="P137" s="165">
        <v>4</v>
      </c>
      <c r="Q137" s="165">
        <v>1</v>
      </c>
      <c r="R137" s="165">
        <v>1</v>
      </c>
      <c r="S137" s="165">
        <v>2</v>
      </c>
      <c r="T137" s="160"/>
    </row>
    <row r="138" spans="1:20" ht="52.2" customHeight="1" x14ac:dyDescent="0.3">
      <c r="A138" s="160"/>
      <c r="B138" s="160"/>
      <c r="C138" s="160"/>
      <c r="D138" s="174"/>
      <c r="E138" s="174">
        <v>220873</v>
      </c>
      <c r="F138" s="175" t="s">
        <v>134</v>
      </c>
      <c r="G138" s="160" t="s">
        <v>759</v>
      </c>
      <c r="H138" s="160" t="s">
        <v>366</v>
      </c>
      <c r="I138" s="160" t="s">
        <v>357</v>
      </c>
      <c r="J138" s="160" t="s">
        <v>760</v>
      </c>
      <c r="K138" s="160" t="s">
        <v>758</v>
      </c>
      <c r="L138" s="160" t="s">
        <v>884</v>
      </c>
      <c r="M138" s="165">
        <v>108</v>
      </c>
      <c r="N138" s="191" t="s">
        <v>768</v>
      </c>
      <c r="O138" s="165">
        <v>15</v>
      </c>
      <c r="P138" s="165">
        <v>3</v>
      </c>
      <c r="Q138" s="165">
        <v>0</v>
      </c>
      <c r="R138" s="165">
        <v>0</v>
      </c>
      <c r="S138" s="165">
        <v>3</v>
      </c>
      <c r="T138" s="160"/>
    </row>
    <row r="139" spans="1:20" ht="32.4" x14ac:dyDescent="0.3">
      <c r="A139" s="79">
        <v>107</v>
      </c>
      <c r="B139" s="80" t="s">
        <v>101</v>
      </c>
      <c r="C139" s="80" t="s">
        <v>100</v>
      </c>
      <c r="D139" s="96">
        <f>SUM(D132)</f>
        <v>3249000</v>
      </c>
      <c r="E139" s="96">
        <f>SUM(E132)</f>
        <v>3194930</v>
      </c>
      <c r="F139" s="81"/>
      <c r="G139" s="80"/>
      <c r="H139" s="80"/>
      <c r="I139" s="80"/>
      <c r="J139" s="80"/>
      <c r="K139" s="80"/>
      <c r="L139" s="80"/>
      <c r="M139" s="82"/>
      <c r="N139" s="82"/>
      <c r="O139" s="82"/>
      <c r="P139" s="82">
        <f>SUM(P133:P138)</f>
        <v>17</v>
      </c>
      <c r="Q139" s="82">
        <f t="shared" ref="Q139:S139" si="5">SUM(Q133:Q138)</f>
        <v>3</v>
      </c>
      <c r="R139" s="82">
        <f t="shared" si="5"/>
        <v>1</v>
      </c>
      <c r="S139" s="82">
        <f t="shared" si="5"/>
        <v>13</v>
      </c>
      <c r="T139" s="83"/>
    </row>
    <row r="140" spans="1:20" ht="32.4" x14ac:dyDescent="0.3">
      <c r="A140" s="79">
        <v>107</v>
      </c>
      <c r="B140" s="80" t="s">
        <v>102</v>
      </c>
      <c r="C140" s="80" t="s">
        <v>100</v>
      </c>
      <c r="D140" s="96">
        <f>D139+D131</f>
        <v>5149000</v>
      </c>
      <c r="E140" s="97">
        <f>E139+E131</f>
        <v>5094930</v>
      </c>
      <c r="F140" s="81"/>
      <c r="G140" s="80"/>
      <c r="H140" s="80"/>
      <c r="I140" s="80"/>
      <c r="J140" s="80"/>
      <c r="K140" s="80"/>
      <c r="L140" s="80"/>
      <c r="M140" s="82"/>
      <c r="N140" s="82"/>
      <c r="O140" s="82"/>
      <c r="P140" s="82">
        <f>SUM(P131,P139)</f>
        <v>17</v>
      </c>
      <c r="Q140" s="82">
        <f>SUM(Q131,Q139)</f>
        <v>3</v>
      </c>
      <c r="R140" s="82">
        <f>SUM(R131,R139)</f>
        <v>1</v>
      </c>
      <c r="S140" s="82">
        <f>SUM(S131,S139)</f>
        <v>13</v>
      </c>
      <c r="T140" s="83"/>
    </row>
    <row r="141" spans="1:20" ht="32.4" x14ac:dyDescent="0.3">
      <c r="A141" s="79">
        <v>107</v>
      </c>
      <c r="B141" s="80" t="s">
        <v>109</v>
      </c>
      <c r="C141" s="80" t="s">
        <v>100</v>
      </c>
      <c r="D141" s="96">
        <f>SUM(D140)</f>
        <v>5149000</v>
      </c>
      <c r="E141" s="96">
        <f>SUM(E140)</f>
        <v>5094930</v>
      </c>
      <c r="F141" s="81"/>
      <c r="G141" s="80"/>
      <c r="H141" s="80"/>
      <c r="I141" s="80"/>
      <c r="J141" s="80"/>
      <c r="K141" s="80"/>
      <c r="L141" s="80"/>
      <c r="M141" s="82"/>
      <c r="N141" s="82"/>
      <c r="O141" s="82"/>
      <c r="P141" s="82">
        <f>SUM(P140)</f>
        <v>17</v>
      </c>
      <c r="Q141" s="82">
        <f>SUM(Q140)</f>
        <v>3</v>
      </c>
      <c r="R141" s="82">
        <f>SUM(R140)</f>
        <v>1</v>
      </c>
      <c r="S141" s="82">
        <f>SUM(S140)</f>
        <v>13</v>
      </c>
      <c r="T141" s="83"/>
    </row>
    <row r="142" spans="1:20" ht="81" x14ac:dyDescent="0.3">
      <c r="A142" s="273">
        <v>106</v>
      </c>
      <c r="B142" s="273" t="s">
        <v>97</v>
      </c>
      <c r="C142" s="275" t="s">
        <v>353</v>
      </c>
      <c r="D142" s="258">
        <v>5397569</v>
      </c>
      <c r="E142" s="257">
        <v>4326779</v>
      </c>
      <c r="F142" s="273" t="s">
        <v>84</v>
      </c>
      <c r="G142" s="275" t="s">
        <v>103</v>
      </c>
      <c r="H142" s="78" t="s">
        <v>335</v>
      </c>
      <c r="I142" s="78" t="s">
        <v>122</v>
      </c>
      <c r="J142" s="78" t="s">
        <v>127</v>
      </c>
      <c r="K142" s="78" t="s">
        <v>786</v>
      </c>
      <c r="L142" s="78" t="s">
        <v>883</v>
      </c>
      <c r="M142" s="105"/>
      <c r="N142" s="105"/>
      <c r="O142" s="105"/>
      <c r="P142" s="105"/>
      <c r="Q142" s="105"/>
      <c r="R142" s="105"/>
      <c r="S142" s="105"/>
      <c r="T142" s="275" t="s">
        <v>614</v>
      </c>
    </row>
    <row r="143" spans="1:20" ht="32.4" x14ac:dyDescent="0.3">
      <c r="A143" s="274"/>
      <c r="B143" s="274"/>
      <c r="C143" s="276"/>
      <c r="D143" s="277"/>
      <c r="E143" s="277"/>
      <c r="F143" s="274"/>
      <c r="G143" s="276"/>
      <c r="H143" s="78" t="s">
        <v>336</v>
      </c>
      <c r="I143" s="78" t="s">
        <v>337</v>
      </c>
      <c r="J143" s="78" t="s">
        <v>338</v>
      </c>
      <c r="K143" s="78" t="s">
        <v>339</v>
      </c>
      <c r="L143" s="78" t="s">
        <v>882</v>
      </c>
      <c r="M143" s="105"/>
      <c r="N143" s="105"/>
      <c r="O143" s="105"/>
      <c r="P143" s="105"/>
      <c r="Q143" s="105"/>
      <c r="R143" s="105"/>
      <c r="S143" s="105"/>
      <c r="T143" s="276"/>
    </row>
    <row r="144" spans="1:20" ht="32.4" x14ac:dyDescent="0.3">
      <c r="A144" s="274"/>
      <c r="B144" s="274"/>
      <c r="C144" s="276"/>
      <c r="D144" s="277"/>
      <c r="E144" s="277"/>
      <c r="F144" s="274"/>
      <c r="G144" s="276"/>
      <c r="H144" s="78" t="s">
        <v>340</v>
      </c>
      <c r="I144" s="78" t="s">
        <v>341</v>
      </c>
      <c r="J144" s="78" t="s">
        <v>342</v>
      </c>
      <c r="K144" s="78" t="s">
        <v>339</v>
      </c>
      <c r="L144" s="78" t="s">
        <v>881</v>
      </c>
      <c r="M144" s="105"/>
      <c r="N144" s="105"/>
      <c r="O144" s="105"/>
      <c r="P144" s="105"/>
      <c r="Q144" s="105"/>
      <c r="R144" s="105"/>
      <c r="S144" s="105"/>
      <c r="T144" s="276"/>
    </row>
    <row r="145" spans="1:20" ht="32.4" x14ac:dyDescent="0.3">
      <c r="A145" s="274"/>
      <c r="B145" s="274"/>
      <c r="C145" s="276"/>
      <c r="D145" s="277"/>
      <c r="E145" s="277"/>
      <c r="F145" s="274"/>
      <c r="G145" s="276"/>
      <c r="H145" s="78" t="s">
        <v>343</v>
      </c>
      <c r="I145" s="78" t="s">
        <v>344</v>
      </c>
      <c r="J145" s="78" t="s">
        <v>345</v>
      </c>
      <c r="K145" s="78" t="s">
        <v>339</v>
      </c>
      <c r="L145" s="78" t="s">
        <v>880</v>
      </c>
      <c r="M145" s="105"/>
      <c r="N145" s="105"/>
      <c r="O145" s="105"/>
      <c r="P145" s="105"/>
      <c r="Q145" s="105"/>
      <c r="R145" s="105"/>
      <c r="S145" s="105"/>
      <c r="T145" s="276"/>
    </row>
    <row r="146" spans="1:20" ht="32.4" x14ac:dyDescent="0.3">
      <c r="A146" s="274"/>
      <c r="B146" s="274"/>
      <c r="C146" s="276"/>
      <c r="D146" s="277"/>
      <c r="E146" s="277"/>
      <c r="F146" s="274"/>
      <c r="G146" s="276"/>
      <c r="H146" s="78" t="s">
        <v>346</v>
      </c>
      <c r="I146" s="78" t="s">
        <v>347</v>
      </c>
      <c r="J146" s="78" t="s">
        <v>348</v>
      </c>
      <c r="K146" s="78" t="s">
        <v>339</v>
      </c>
      <c r="L146" s="78" t="s">
        <v>879</v>
      </c>
      <c r="M146" s="105"/>
      <c r="N146" s="105"/>
      <c r="O146" s="105"/>
      <c r="P146" s="105"/>
      <c r="Q146" s="105"/>
      <c r="R146" s="105"/>
      <c r="S146" s="105"/>
      <c r="T146" s="276"/>
    </row>
    <row r="147" spans="1:20" ht="32.4" x14ac:dyDescent="0.3">
      <c r="A147" s="274"/>
      <c r="B147" s="274"/>
      <c r="C147" s="276"/>
      <c r="D147" s="277"/>
      <c r="E147" s="277"/>
      <c r="F147" s="274"/>
      <c r="G147" s="276"/>
      <c r="H147" s="78" t="s">
        <v>349</v>
      </c>
      <c r="I147" s="78" t="s">
        <v>350</v>
      </c>
      <c r="J147" s="78" t="s">
        <v>351</v>
      </c>
      <c r="K147" s="78" t="s">
        <v>352</v>
      </c>
      <c r="L147" s="78" t="s">
        <v>878</v>
      </c>
      <c r="M147" s="105"/>
      <c r="N147" s="105"/>
      <c r="O147" s="105"/>
      <c r="P147" s="105"/>
      <c r="Q147" s="105"/>
      <c r="R147" s="105"/>
      <c r="S147" s="105"/>
      <c r="T147" s="276"/>
    </row>
    <row r="148" spans="1:20" ht="32.4" x14ac:dyDescent="0.3">
      <c r="A148" s="79">
        <v>106</v>
      </c>
      <c r="B148" s="80" t="s">
        <v>99</v>
      </c>
      <c r="C148" s="80" t="s">
        <v>100</v>
      </c>
      <c r="D148" s="96">
        <f>SUM(D142)</f>
        <v>5397569</v>
      </c>
      <c r="E148" s="97">
        <f>SUM(E142)</f>
        <v>4326779</v>
      </c>
      <c r="F148" s="81"/>
      <c r="G148" s="80"/>
      <c r="H148" s="80"/>
      <c r="I148" s="80"/>
      <c r="J148" s="80"/>
      <c r="K148" s="80"/>
      <c r="L148" s="80"/>
      <c r="M148" s="82"/>
      <c r="N148" s="82"/>
      <c r="O148" s="82"/>
      <c r="P148" s="82"/>
      <c r="Q148" s="82"/>
      <c r="R148" s="82"/>
      <c r="S148" s="82"/>
      <c r="T148" s="83"/>
    </row>
    <row r="149" spans="1:20" ht="32.4" x14ac:dyDescent="0.3">
      <c r="A149" s="79">
        <v>106</v>
      </c>
      <c r="B149" s="80" t="s">
        <v>102</v>
      </c>
      <c r="C149" s="80" t="s">
        <v>100</v>
      </c>
      <c r="D149" s="96">
        <f t="shared" ref="D149:E150" si="6">SUM(D148)</f>
        <v>5397569</v>
      </c>
      <c r="E149" s="97">
        <f t="shared" si="6"/>
        <v>4326779</v>
      </c>
      <c r="F149" s="81"/>
      <c r="G149" s="80"/>
      <c r="H149" s="80"/>
      <c r="I149" s="80"/>
      <c r="J149" s="80"/>
      <c r="K149" s="80"/>
      <c r="L149" s="80"/>
      <c r="M149" s="82"/>
      <c r="N149" s="82"/>
      <c r="O149" s="82"/>
      <c r="P149" s="82"/>
      <c r="Q149" s="82"/>
      <c r="R149" s="82"/>
      <c r="S149" s="82"/>
      <c r="T149" s="83"/>
    </row>
    <row r="150" spans="1:20" ht="32.4" x14ac:dyDescent="0.3">
      <c r="A150" s="79">
        <v>106</v>
      </c>
      <c r="B150" s="80" t="s">
        <v>96</v>
      </c>
      <c r="C150" s="80" t="s">
        <v>100</v>
      </c>
      <c r="D150" s="96">
        <f t="shared" si="6"/>
        <v>5397569</v>
      </c>
      <c r="E150" s="97">
        <f t="shared" si="6"/>
        <v>4326779</v>
      </c>
      <c r="F150" s="81"/>
      <c r="G150" s="80"/>
      <c r="H150" s="80"/>
      <c r="I150" s="80"/>
      <c r="J150" s="80"/>
      <c r="K150" s="80"/>
      <c r="L150" s="80"/>
      <c r="M150" s="82"/>
      <c r="N150" s="82"/>
      <c r="O150" s="82"/>
      <c r="P150" s="82"/>
      <c r="Q150" s="82"/>
      <c r="R150" s="82"/>
      <c r="S150" s="82"/>
      <c r="T150" s="83"/>
    </row>
    <row r="151" spans="1:20" ht="48.6" x14ac:dyDescent="0.3">
      <c r="A151" s="157">
        <v>107</v>
      </c>
      <c r="B151" s="158" t="s">
        <v>386</v>
      </c>
      <c r="C151" s="158" t="s">
        <v>367</v>
      </c>
      <c r="D151" s="156">
        <v>343571</v>
      </c>
      <c r="E151" s="152">
        <f>E152+E153+E154</f>
        <v>222545</v>
      </c>
      <c r="F151" s="192"/>
      <c r="G151" s="237" t="s">
        <v>387</v>
      </c>
      <c r="H151" s="192"/>
      <c r="I151" s="192"/>
      <c r="J151" s="192"/>
      <c r="K151" s="192"/>
      <c r="L151" s="192"/>
      <c r="M151" s="197"/>
      <c r="N151" s="197"/>
      <c r="O151" s="197"/>
      <c r="P151" s="197"/>
      <c r="Q151" s="197"/>
      <c r="R151" s="197"/>
      <c r="S151" s="197"/>
      <c r="T151" s="239"/>
    </row>
    <row r="152" spans="1:20" ht="64.8" x14ac:dyDescent="0.3">
      <c r="A152" s="192"/>
      <c r="B152" s="192"/>
      <c r="C152" s="192"/>
      <c r="D152" s="156"/>
      <c r="E152" s="150">
        <v>117414</v>
      </c>
      <c r="F152" s="120" t="s">
        <v>368</v>
      </c>
      <c r="G152" s="237" t="s">
        <v>499</v>
      </c>
      <c r="H152" s="121" t="s">
        <v>369</v>
      </c>
      <c r="I152" s="121" t="s">
        <v>370</v>
      </c>
      <c r="J152" s="121" t="s">
        <v>371</v>
      </c>
      <c r="K152" s="121" t="s">
        <v>372</v>
      </c>
      <c r="L152" s="121" t="s">
        <v>877</v>
      </c>
      <c r="M152" s="176">
        <v>107</v>
      </c>
      <c r="N152" s="188" t="s">
        <v>606</v>
      </c>
      <c r="O152" s="188" t="s">
        <v>609</v>
      </c>
      <c r="P152" s="177">
        <v>2</v>
      </c>
      <c r="Q152" s="177">
        <v>2</v>
      </c>
      <c r="R152" s="90">
        <v>0</v>
      </c>
      <c r="S152" s="90">
        <v>0</v>
      </c>
      <c r="T152" s="239"/>
    </row>
    <row r="153" spans="1:20" ht="81" x14ac:dyDescent="0.3">
      <c r="A153" s="192"/>
      <c r="B153" s="192"/>
      <c r="C153" s="192"/>
      <c r="D153" s="192"/>
      <c r="E153" s="150">
        <v>54707</v>
      </c>
      <c r="F153" s="120" t="s">
        <v>368</v>
      </c>
      <c r="G153" s="237" t="s">
        <v>500</v>
      </c>
      <c r="H153" s="121" t="s">
        <v>373</v>
      </c>
      <c r="I153" s="121" t="s">
        <v>370</v>
      </c>
      <c r="J153" s="121" t="s">
        <v>371</v>
      </c>
      <c r="K153" s="121" t="s">
        <v>790</v>
      </c>
      <c r="L153" s="121" t="s">
        <v>876</v>
      </c>
      <c r="M153" s="176">
        <v>107</v>
      </c>
      <c r="N153" s="188" t="s">
        <v>606</v>
      </c>
      <c r="O153" s="188" t="s">
        <v>609</v>
      </c>
      <c r="P153" s="177">
        <v>3</v>
      </c>
      <c r="Q153" s="177">
        <v>3</v>
      </c>
      <c r="R153" s="177">
        <v>0</v>
      </c>
      <c r="S153" s="177">
        <v>0</v>
      </c>
      <c r="T153" s="239"/>
    </row>
    <row r="154" spans="1:20" ht="32.4" x14ac:dyDescent="0.3">
      <c r="A154" s="192"/>
      <c r="B154" s="192"/>
      <c r="C154" s="192"/>
      <c r="D154" s="192"/>
      <c r="E154" s="150">
        <v>50424</v>
      </c>
      <c r="F154" s="120" t="s">
        <v>368</v>
      </c>
      <c r="G154" s="237" t="s">
        <v>501</v>
      </c>
      <c r="H154" s="121" t="s">
        <v>374</v>
      </c>
      <c r="I154" s="121" t="s">
        <v>375</v>
      </c>
      <c r="J154" s="121" t="s">
        <v>376</v>
      </c>
      <c r="K154" s="121" t="s">
        <v>377</v>
      </c>
      <c r="L154" s="121" t="s">
        <v>875</v>
      </c>
      <c r="M154" s="189">
        <v>107</v>
      </c>
      <c r="N154" s="190" t="s">
        <v>601</v>
      </c>
      <c r="O154" s="190">
        <v>28</v>
      </c>
      <c r="P154" s="189">
        <v>0</v>
      </c>
      <c r="Q154" s="189">
        <v>0</v>
      </c>
      <c r="R154" s="189">
        <v>0</v>
      </c>
      <c r="S154" s="189">
        <v>0</v>
      </c>
      <c r="T154" s="239"/>
    </row>
    <row r="155" spans="1:20" ht="32.4" x14ac:dyDescent="0.3">
      <c r="A155" s="157"/>
      <c r="B155" s="158"/>
      <c r="C155" s="157"/>
      <c r="D155" s="156">
        <v>500000</v>
      </c>
      <c r="E155" s="153">
        <f>E156+E157+E158</f>
        <v>372753</v>
      </c>
      <c r="F155" s="157"/>
      <c r="G155" s="158" t="s">
        <v>814</v>
      </c>
      <c r="H155" s="157"/>
      <c r="I155" s="157"/>
      <c r="J155" s="157"/>
      <c r="K155" s="157"/>
      <c r="L155" s="157"/>
      <c r="M155" s="238"/>
      <c r="N155" s="249"/>
      <c r="O155" s="249"/>
      <c r="P155" s="238"/>
      <c r="Q155" s="238"/>
      <c r="R155" s="238"/>
      <c r="S155" s="238"/>
      <c r="T155" s="250"/>
    </row>
    <row r="156" spans="1:20" ht="64.8" x14ac:dyDescent="0.3">
      <c r="A156" s="192"/>
      <c r="B156" s="192"/>
      <c r="C156" s="192"/>
      <c r="D156" s="192"/>
      <c r="E156" s="150">
        <v>83743</v>
      </c>
      <c r="F156" s="120" t="s">
        <v>368</v>
      </c>
      <c r="G156" s="155" t="s">
        <v>816</v>
      </c>
      <c r="H156" s="121" t="s">
        <v>378</v>
      </c>
      <c r="I156" s="121" t="s">
        <v>379</v>
      </c>
      <c r="J156" s="121" t="s">
        <v>380</v>
      </c>
      <c r="K156" s="121" t="s">
        <v>787</v>
      </c>
      <c r="L156" s="121" t="s">
        <v>874</v>
      </c>
      <c r="M156" s="189">
        <v>107</v>
      </c>
      <c r="N156" s="190" t="s">
        <v>601</v>
      </c>
      <c r="O156" s="190">
        <v>10</v>
      </c>
      <c r="P156" s="189">
        <v>3</v>
      </c>
      <c r="Q156" s="189">
        <v>3</v>
      </c>
      <c r="R156" s="189">
        <v>0</v>
      </c>
      <c r="S156" s="189">
        <v>0</v>
      </c>
      <c r="T156" s="239"/>
    </row>
    <row r="157" spans="1:20" ht="81" x14ac:dyDescent="0.3">
      <c r="A157" s="192"/>
      <c r="B157" s="192"/>
      <c r="C157" s="192"/>
      <c r="D157" s="192"/>
      <c r="E157" s="150">
        <v>123699</v>
      </c>
      <c r="F157" s="120" t="s">
        <v>30</v>
      </c>
      <c r="G157" s="155" t="s">
        <v>815</v>
      </c>
      <c r="H157" s="207" t="s">
        <v>763</v>
      </c>
      <c r="I157" s="121" t="s">
        <v>381</v>
      </c>
      <c r="J157" s="121" t="s">
        <v>382</v>
      </c>
      <c r="K157" s="121" t="s">
        <v>788</v>
      </c>
      <c r="L157" s="121" t="s">
        <v>873</v>
      </c>
      <c r="M157" s="189">
        <v>107</v>
      </c>
      <c r="N157" s="189">
        <v>10</v>
      </c>
      <c r="O157" s="189">
        <v>31</v>
      </c>
      <c r="P157" s="189">
        <v>3</v>
      </c>
      <c r="Q157" s="189">
        <v>0</v>
      </c>
      <c r="R157" s="189">
        <v>0</v>
      </c>
      <c r="S157" s="189">
        <v>3</v>
      </c>
      <c r="T157" s="239"/>
    </row>
    <row r="158" spans="1:20" ht="97.2" x14ac:dyDescent="0.3">
      <c r="A158" s="192"/>
      <c r="B158" s="192"/>
      <c r="C158" s="192"/>
      <c r="D158" s="192"/>
      <c r="E158" s="150">
        <v>165311</v>
      </c>
      <c r="F158" s="120" t="s">
        <v>368</v>
      </c>
      <c r="G158" s="155" t="s">
        <v>817</v>
      </c>
      <c r="H158" s="121" t="s">
        <v>383</v>
      </c>
      <c r="I158" s="121" t="s">
        <v>384</v>
      </c>
      <c r="J158" s="121" t="s">
        <v>385</v>
      </c>
      <c r="K158" s="121" t="s">
        <v>789</v>
      </c>
      <c r="L158" s="101" t="s">
        <v>872</v>
      </c>
      <c r="M158" s="189">
        <v>107</v>
      </c>
      <c r="N158" s="189">
        <v>11</v>
      </c>
      <c r="O158" s="189">
        <v>28</v>
      </c>
      <c r="P158" s="189">
        <v>5</v>
      </c>
      <c r="Q158" s="189">
        <v>3</v>
      </c>
      <c r="R158" s="189">
        <v>0</v>
      </c>
      <c r="S158" s="189">
        <v>2</v>
      </c>
      <c r="T158" s="239"/>
    </row>
    <row r="159" spans="1:20" ht="32.4" x14ac:dyDescent="0.3">
      <c r="A159" s="79">
        <v>107</v>
      </c>
      <c r="B159" s="80" t="s">
        <v>104</v>
      </c>
      <c r="C159" s="80"/>
      <c r="D159" s="96">
        <f>SUM(D151,D155)</f>
        <v>843571</v>
      </c>
      <c r="E159" s="96">
        <f>SUM(E151,E155)</f>
        <v>595298</v>
      </c>
      <c r="F159" s="81"/>
      <c r="G159" s="80"/>
      <c r="H159" s="80"/>
      <c r="I159" s="80"/>
      <c r="J159" s="80"/>
      <c r="K159" s="80"/>
      <c r="L159" s="80"/>
      <c r="M159" s="82"/>
      <c r="N159" s="82"/>
      <c r="O159" s="82"/>
      <c r="P159" s="82">
        <f>SUM(P152:P158)</f>
        <v>16</v>
      </c>
      <c r="Q159" s="82">
        <f t="shared" ref="Q159:S159" si="7">SUM(Q152:Q158)</f>
        <v>11</v>
      </c>
      <c r="R159" s="82">
        <f t="shared" si="7"/>
        <v>0</v>
      </c>
      <c r="S159" s="82">
        <f t="shared" si="7"/>
        <v>5</v>
      </c>
      <c r="T159" s="83"/>
    </row>
    <row r="160" spans="1:20" ht="32.4" x14ac:dyDescent="0.3">
      <c r="A160" s="84">
        <v>106</v>
      </c>
      <c r="B160" s="85" t="s">
        <v>47</v>
      </c>
      <c r="C160" s="85"/>
      <c r="D160" s="99"/>
      <c r="E160" s="100">
        <f>SUM(E161:E182)</f>
        <v>3054167</v>
      </c>
      <c r="F160" s="86"/>
      <c r="G160" s="87" t="s">
        <v>135</v>
      </c>
      <c r="H160" s="87"/>
      <c r="I160" s="87"/>
      <c r="J160" s="87"/>
      <c r="K160" s="87"/>
      <c r="L160" s="87"/>
      <c r="M160" s="88"/>
      <c r="N160" s="88"/>
      <c r="O160" s="88"/>
      <c r="P160" s="88"/>
      <c r="Q160" s="88"/>
      <c r="R160" s="88"/>
      <c r="S160" s="88"/>
      <c r="T160" s="87"/>
    </row>
    <row r="161" spans="1:20" ht="48.6" x14ac:dyDescent="0.3">
      <c r="A161" s="119"/>
      <c r="B161" s="119"/>
      <c r="C161" s="119"/>
      <c r="D161" s="162"/>
      <c r="E161" s="162">
        <v>79066</v>
      </c>
      <c r="F161" s="192" t="s">
        <v>33</v>
      </c>
      <c r="G161" s="119" t="s">
        <v>388</v>
      </c>
      <c r="H161" s="119" t="s">
        <v>791</v>
      </c>
      <c r="I161" s="119" t="s">
        <v>117</v>
      </c>
      <c r="J161" s="119" t="s">
        <v>389</v>
      </c>
      <c r="K161" s="119" t="s">
        <v>616</v>
      </c>
      <c r="L161" s="119" t="s">
        <v>871</v>
      </c>
      <c r="M161" s="168">
        <v>107</v>
      </c>
      <c r="N161" s="163" t="s">
        <v>610</v>
      </c>
      <c r="O161" s="163" t="s">
        <v>601</v>
      </c>
      <c r="P161" s="168">
        <v>3</v>
      </c>
      <c r="Q161" s="168">
        <v>2</v>
      </c>
      <c r="R161" s="168">
        <v>0</v>
      </c>
      <c r="S161" s="168">
        <v>1</v>
      </c>
      <c r="T161" s="119"/>
    </row>
    <row r="162" spans="1:20" ht="32.4" x14ac:dyDescent="0.3">
      <c r="A162" s="119"/>
      <c r="B162" s="119"/>
      <c r="C162" s="119"/>
      <c r="D162" s="162"/>
      <c r="E162" s="162">
        <v>92402</v>
      </c>
      <c r="F162" s="120" t="s">
        <v>149</v>
      </c>
      <c r="G162" s="119" t="s">
        <v>390</v>
      </c>
      <c r="H162" s="119" t="s">
        <v>792</v>
      </c>
      <c r="I162" s="119" t="s">
        <v>126</v>
      </c>
      <c r="J162" s="119" t="s">
        <v>391</v>
      </c>
      <c r="K162" s="119" t="s">
        <v>617</v>
      </c>
      <c r="L162" s="119" t="s">
        <v>870</v>
      </c>
      <c r="M162" s="168">
        <v>107</v>
      </c>
      <c r="N162" s="163" t="s">
        <v>605</v>
      </c>
      <c r="O162" s="163">
        <v>12</v>
      </c>
      <c r="P162" s="168">
        <v>3</v>
      </c>
      <c r="Q162" s="168">
        <v>3</v>
      </c>
      <c r="R162" s="168">
        <v>0</v>
      </c>
      <c r="S162" s="168">
        <v>0</v>
      </c>
      <c r="T162" s="119"/>
    </row>
    <row r="163" spans="1:20" ht="48.6" x14ac:dyDescent="0.3">
      <c r="A163" s="119"/>
      <c r="B163" s="119"/>
      <c r="C163" s="119"/>
      <c r="D163" s="162"/>
      <c r="E163" s="162">
        <v>2930</v>
      </c>
      <c r="F163" s="120" t="s">
        <v>149</v>
      </c>
      <c r="G163" s="119" t="s">
        <v>392</v>
      </c>
      <c r="H163" s="119" t="s">
        <v>793</v>
      </c>
      <c r="I163" s="119" t="s">
        <v>122</v>
      </c>
      <c r="J163" s="119" t="s">
        <v>393</v>
      </c>
      <c r="K163" s="119" t="s">
        <v>618</v>
      </c>
      <c r="L163" s="119" t="s">
        <v>869</v>
      </c>
      <c r="M163" s="168"/>
      <c r="N163" s="163"/>
      <c r="O163" s="163"/>
      <c r="P163" s="168"/>
      <c r="Q163" s="168"/>
      <c r="R163" s="168"/>
      <c r="S163" s="168"/>
      <c r="T163" s="119" t="s">
        <v>826</v>
      </c>
    </row>
    <row r="164" spans="1:20" ht="32.4" x14ac:dyDescent="0.3">
      <c r="A164" s="119"/>
      <c r="B164" s="119"/>
      <c r="C164" s="119"/>
      <c r="D164" s="162"/>
      <c r="E164" s="162">
        <v>196478</v>
      </c>
      <c r="F164" s="120" t="s">
        <v>30</v>
      </c>
      <c r="G164" s="119" t="s">
        <v>394</v>
      </c>
      <c r="H164" s="119" t="s">
        <v>794</v>
      </c>
      <c r="I164" s="119" t="s">
        <v>395</v>
      </c>
      <c r="J164" s="119" t="s">
        <v>396</v>
      </c>
      <c r="K164" s="119" t="s">
        <v>397</v>
      </c>
      <c r="L164" s="119" t="s">
        <v>868</v>
      </c>
      <c r="M164" s="168">
        <v>107</v>
      </c>
      <c r="N164" s="163" t="s">
        <v>611</v>
      </c>
      <c r="O164" s="163" t="s">
        <v>612</v>
      </c>
      <c r="P164" s="168">
        <v>4</v>
      </c>
      <c r="Q164" s="168">
        <v>1</v>
      </c>
      <c r="R164" s="168">
        <v>0</v>
      </c>
      <c r="S164" s="168">
        <v>3</v>
      </c>
      <c r="T164" s="119"/>
    </row>
    <row r="165" spans="1:20" ht="32.4" x14ac:dyDescent="0.3">
      <c r="A165" s="119"/>
      <c r="B165" s="119"/>
      <c r="C165" s="119"/>
      <c r="D165" s="162"/>
      <c r="E165" s="162">
        <v>65680</v>
      </c>
      <c r="F165" s="192" t="s">
        <v>33</v>
      </c>
      <c r="G165" s="119" t="s">
        <v>398</v>
      </c>
      <c r="H165" s="119" t="s">
        <v>795</v>
      </c>
      <c r="I165" s="119" t="s">
        <v>117</v>
      </c>
      <c r="J165" s="119" t="s">
        <v>118</v>
      </c>
      <c r="K165" s="119" t="s">
        <v>618</v>
      </c>
      <c r="L165" s="119" t="s">
        <v>867</v>
      </c>
      <c r="M165" s="168">
        <v>107</v>
      </c>
      <c r="N165" s="163" t="s">
        <v>613</v>
      </c>
      <c r="O165" s="163">
        <v>10</v>
      </c>
      <c r="P165" s="168">
        <v>3</v>
      </c>
      <c r="Q165" s="168">
        <v>3</v>
      </c>
      <c r="R165" s="168">
        <v>0</v>
      </c>
      <c r="S165" s="168">
        <v>0</v>
      </c>
      <c r="T165" s="119"/>
    </row>
    <row r="166" spans="1:20" ht="32.4" x14ac:dyDescent="0.3">
      <c r="A166" s="119"/>
      <c r="B166" s="119"/>
      <c r="C166" s="119"/>
      <c r="D166" s="162"/>
      <c r="E166" s="162">
        <v>79221</v>
      </c>
      <c r="F166" s="120" t="s">
        <v>149</v>
      </c>
      <c r="G166" s="119" t="s">
        <v>399</v>
      </c>
      <c r="H166" s="119" t="s">
        <v>796</v>
      </c>
      <c r="I166" s="119" t="s">
        <v>122</v>
      </c>
      <c r="J166" s="119" t="s">
        <v>400</v>
      </c>
      <c r="K166" s="119" t="s">
        <v>620</v>
      </c>
      <c r="L166" s="119" t="s">
        <v>866</v>
      </c>
      <c r="M166" s="168">
        <v>107</v>
      </c>
      <c r="N166" s="163" t="s">
        <v>611</v>
      </c>
      <c r="O166" s="163">
        <v>12</v>
      </c>
      <c r="P166" s="168">
        <v>4</v>
      </c>
      <c r="Q166" s="168">
        <v>4</v>
      </c>
      <c r="R166" s="168">
        <v>0</v>
      </c>
      <c r="S166" s="168">
        <v>0</v>
      </c>
      <c r="T166" s="119"/>
    </row>
    <row r="167" spans="1:20" ht="48.6" x14ac:dyDescent="0.3">
      <c r="A167" s="119"/>
      <c r="B167" s="119"/>
      <c r="C167" s="119"/>
      <c r="D167" s="162"/>
      <c r="E167" s="162">
        <v>169876</v>
      </c>
      <c r="F167" s="120" t="s">
        <v>149</v>
      </c>
      <c r="G167" s="119" t="s">
        <v>401</v>
      </c>
      <c r="H167" s="119" t="s">
        <v>797</v>
      </c>
      <c r="I167" s="119" t="s">
        <v>122</v>
      </c>
      <c r="J167" s="119" t="s">
        <v>402</v>
      </c>
      <c r="K167" s="119" t="s">
        <v>619</v>
      </c>
      <c r="L167" s="119" t="s">
        <v>865</v>
      </c>
      <c r="M167" s="168">
        <v>107</v>
      </c>
      <c r="N167" s="163" t="s">
        <v>604</v>
      </c>
      <c r="O167" s="163">
        <v>12</v>
      </c>
      <c r="P167" s="168">
        <v>3</v>
      </c>
      <c r="Q167" s="168">
        <v>3</v>
      </c>
      <c r="R167" s="168">
        <v>0</v>
      </c>
      <c r="S167" s="168">
        <v>0</v>
      </c>
      <c r="T167" s="119"/>
    </row>
    <row r="168" spans="1:20" ht="104.4" customHeight="1" x14ac:dyDescent="0.3">
      <c r="A168" s="119"/>
      <c r="B168" s="119"/>
      <c r="C168" s="119"/>
      <c r="D168" s="162"/>
      <c r="E168" s="162">
        <v>107062</v>
      </c>
      <c r="F168" s="192" t="s">
        <v>33</v>
      </c>
      <c r="G168" s="119" t="s">
        <v>403</v>
      </c>
      <c r="H168" s="119" t="s">
        <v>798</v>
      </c>
      <c r="I168" s="119" t="s">
        <v>404</v>
      </c>
      <c r="J168" s="119" t="s">
        <v>405</v>
      </c>
      <c r="K168" s="119" t="s">
        <v>621</v>
      </c>
      <c r="L168" s="119" t="s">
        <v>864</v>
      </c>
      <c r="M168" s="168">
        <v>107</v>
      </c>
      <c r="N168" s="163" t="s">
        <v>604</v>
      </c>
      <c r="O168" s="163">
        <v>20</v>
      </c>
      <c r="P168" s="168">
        <v>3</v>
      </c>
      <c r="Q168" s="168">
        <v>2</v>
      </c>
      <c r="R168" s="168">
        <v>0</v>
      </c>
      <c r="S168" s="168">
        <v>1</v>
      </c>
      <c r="T168" s="119"/>
    </row>
    <row r="169" spans="1:20" ht="39" customHeight="1" x14ac:dyDescent="0.3">
      <c r="A169" s="119"/>
      <c r="B169" s="119"/>
      <c r="C169" s="119"/>
      <c r="D169" s="162"/>
      <c r="E169" s="162">
        <v>126664</v>
      </c>
      <c r="F169" s="120" t="s">
        <v>149</v>
      </c>
      <c r="G169" s="119" t="s">
        <v>406</v>
      </c>
      <c r="H169" s="119" t="s">
        <v>799</v>
      </c>
      <c r="I169" s="119" t="s">
        <v>407</v>
      </c>
      <c r="J169" s="119" t="s">
        <v>408</v>
      </c>
      <c r="K169" s="119" t="s">
        <v>619</v>
      </c>
      <c r="L169" s="119" t="s">
        <v>863</v>
      </c>
      <c r="M169" s="168">
        <v>107</v>
      </c>
      <c r="N169" s="163">
        <v>10</v>
      </c>
      <c r="O169" s="163" t="s">
        <v>609</v>
      </c>
      <c r="P169" s="168">
        <v>4</v>
      </c>
      <c r="Q169" s="168">
        <v>4</v>
      </c>
      <c r="R169" s="168">
        <v>0</v>
      </c>
      <c r="S169" s="168">
        <v>0</v>
      </c>
      <c r="T169" s="119"/>
    </row>
    <row r="170" spans="1:20" ht="51" customHeight="1" x14ac:dyDescent="0.3">
      <c r="A170" s="119"/>
      <c r="B170" s="119"/>
      <c r="C170" s="119"/>
      <c r="D170" s="162"/>
      <c r="E170" s="162">
        <v>421384</v>
      </c>
      <c r="F170" s="192" t="s">
        <v>33</v>
      </c>
      <c r="G170" s="119" t="s">
        <v>409</v>
      </c>
      <c r="H170" s="119" t="s">
        <v>800</v>
      </c>
      <c r="I170" s="119" t="s">
        <v>122</v>
      </c>
      <c r="J170" s="119" t="s">
        <v>410</v>
      </c>
      <c r="K170" s="119" t="s">
        <v>411</v>
      </c>
      <c r="L170" s="119" t="s">
        <v>862</v>
      </c>
      <c r="M170" s="168"/>
      <c r="N170" s="163"/>
      <c r="O170" s="163"/>
      <c r="P170" s="168"/>
      <c r="Q170" s="168"/>
      <c r="R170" s="168"/>
      <c r="S170" s="168"/>
      <c r="T170" s="119" t="s">
        <v>820</v>
      </c>
    </row>
    <row r="171" spans="1:20" ht="32.4" x14ac:dyDescent="0.3">
      <c r="A171" s="119"/>
      <c r="B171" s="119"/>
      <c r="C171" s="119"/>
      <c r="D171" s="162"/>
      <c r="E171" s="162">
        <v>200806</v>
      </c>
      <c r="F171" s="192" t="s">
        <v>33</v>
      </c>
      <c r="G171" s="119" t="s">
        <v>412</v>
      </c>
      <c r="H171" s="119" t="s">
        <v>801</v>
      </c>
      <c r="I171" s="119" t="s">
        <v>117</v>
      </c>
      <c r="J171" s="119" t="s">
        <v>413</v>
      </c>
      <c r="K171" s="119" t="s">
        <v>622</v>
      </c>
      <c r="L171" s="119" t="s">
        <v>861</v>
      </c>
      <c r="M171" s="168">
        <v>107</v>
      </c>
      <c r="N171" s="163" t="s">
        <v>601</v>
      </c>
      <c r="O171" s="163">
        <v>29</v>
      </c>
      <c r="P171" s="168">
        <v>1</v>
      </c>
      <c r="Q171" s="168">
        <v>1</v>
      </c>
      <c r="R171" s="168">
        <v>0</v>
      </c>
      <c r="S171" s="168">
        <v>0</v>
      </c>
      <c r="T171" s="119"/>
    </row>
    <row r="172" spans="1:20" ht="32.4" x14ac:dyDescent="0.3">
      <c r="A172" s="119"/>
      <c r="B172" s="119"/>
      <c r="C172" s="119"/>
      <c r="D172" s="162"/>
      <c r="E172" s="162">
        <v>212</v>
      </c>
      <c r="F172" s="120" t="s">
        <v>149</v>
      </c>
      <c r="G172" s="119" t="s">
        <v>361</v>
      </c>
      <c r="H172" s="119" t="s">
        <v>801</v>
      </c>
      <c r="I172" s="119" t="s">
        <v>117</v>
      </c>
      <c r="J172" s="119" t="s">
        <v>414</v>
      </c>
      <c r="K172" s="119" t="s">
        <v>623</v>
      </c>
      <c r="L172" s="119" t="s">
        <v>860</v>
      </c>
      <c r="M172" s="168">
        <v>107</v>
      </c>
      <c r="N172" s="163">
        <v>10</v>
      </c>
      <c r="O172" s="163" t="s">
        <v>604</v>
      </c>
      <c r="P172" s="168">
        <v>1</v>
      </c>
      <c r="Q172" s="168">
        <v>1</v>
      </c>
      <c r="R172" s="168">
        <v>0</v>
      </c>
      <c r="S172" s="168">
        <v>0</v>
      </c>
      <c r="T172" s="119"/>
    </row>
    <row r="173" spans="1:20" ht="48.6" x14ac:dyDescent="0.3">
      <c r="A173" s="119"/>
      <c r="B173" s="119"/>
      <c r="C173" s="119"/>
      <c r="D173" s="162"/>
      <c r="E173" s="162">
        <v>161342</v>
      </c>
      <c r="F173" s="192" t="s">
        <v>33</v>
      </c>
      <c r="G173" s="119" t="s">
        <v>415</v>
      </c>
      <c r="H173" s="119" t="s">
        <v>802</v>
      </c>
      <c r="I173" s="119" t="s">
        <v>122</v>
      </c>
      <c r="J173" s="119" t="s">
        <v>416</v>
      </c>
      <c r="K173" s="119" t="s">
        <v>620</v>
      </c>
      <c r="L173" s="119" t="s">
        <v>859</v>
      </c>
      <c r="M173" s="168"/>
      <c r="N173" s="168"/>
      <c r="O173" s="168"/>
      <c r="P173" s="168"/>
      <c r="Q173" s="168"/>
      <c r="R173" s="168"/>
      <c r="S173" s="168"/>
      <c r="T173" s="119" t="s">
        <v>820</v>
      </c>
    </row>
    <row r="174" spans="1:20" ht="48.6" x14ac:dyDescent="0.3">
      <c r="A174" s="119"/>
      <c r="B174" s="119"/>
      <c r="C174" s="119"/>
      <c r="D174" s="162"/>
      <c r="E174" s="162">
        <v>132488</v>
      </c>
      <c r="F174" s="120" t="s">
        <v>30</v>
      </c>
      <c r="G174" s="119" t="s">
        <v>417</v>
      </c>
      <c r="H174" s="119" t="s">
        <v>803</v>
      </c>
      <c r="I174" s="119" t="s">
        <v>418</v>
      </c>
      <c r="J174" s="119" t="s">
        <v>419</v>
      </c>
      <c r="K174" s="119" t="s">
        <v>624</v>
      </c>
      <c r="L174" s="119" t="s">
        <v>858</v>
      </c>
      <c r="M174" s="168">
        <v>107</v>
      </c>
      <c r="N174" s="168">
        <v>10</v>
      </c>
      <c r="O174" s="168">
        <v>23</v>
      </c>
      <c r="P174" s="168">
        <v>4</v>
      </c>
      <c r="Q174" s="168">
        <v>3</v>
      </c>
      <c r="R174" s="168">
        <v>0</v>
      </c>
      <c r="S174" s="168">
        <v>1</v>
      </c>
      <c r="T174" s="119"/>
    </row>
    <row r="175" spans="1:20" ht="81.599999999999994" customHeight="1" x14ac:dyDescent="0.3">
      <c r="A175" s="119"/>
      <c r="B175" s="119"/>
      <c r="C175" s="119"/>
      <c r="D175" s="162"/>
      <c r="E175" s="162">
        <v>181285</v>
      </c>
      <c r="F175" s="120" t="s">
        <v>149</v>
      </c>
      <c r="G175" s="119" t="s">
        <v>420</v>
      </c>
      <c r="H175" s="119" t="s">
        <v>804</v>
      </c>
      <c r="I175" s="119" t="s">
        <v>421</v>
      </c>
      <c r="J175" s="119" t="s">
        <v>422</v>
      </c>
      <c r="K175" s="119" t="s">
        <v>621</v>
      </c>
      <c r="L175" s="119" t="s">
        <v>857</v>
      </c>
      <c r="M175" s="168"/>
      <c r="N175" s="168"/>
      <c r="O175" s="168"/>
      <c r="P175" s="168"/>
      <c r="Q175" s="168"/>
      <c r="R175" s="168"/>
      <c r="S175" s="168"/>
      <c r="T175" s="119" t="s">
        <v>820</v>
      </c>
    </row>
    <row r="176" spans="1:20" ht="32.4" x14ac:dyDescent="0.3">
      <c r="A176" s="119"/>
      <c r="B176" s="119"/>
      <c r="C176" s="119"/>
      <c r="D176" s="162"/>
      <c r="E176" s="162">
        <v>231877</v>
      </c>
      <c r="F176" s="120" t="s">
        <v>149</v>
      </c>
      <c r="G176" s="119" t="s">
        <v>423</v>
      </c>
      <c r="H176" s="119" t="s">
        <v>805</v>
      </c>
      <c r="I176" s="119" t="s">
        <v>122</v>
      </c>
      <c r="J176" s="119" t="s">
        <v>424</v>
      </c>
      <c r="K176" s="119" t="s">
        <v>726</v>
      </c>
      <c r="L176" s="119" t="s">
        <v>856</v>
      </c>
      <c r="M176" s="168">
        <v>107</v>
      </c>
      <c r="N176" s="163">
        <v>10</v>
      </c>
      <c r="O176" s="163" t="s">
        <v>601</v>
      </c>
      <c r="P176" s="168">
        <v>3</v>
      </c>
      <c r="Q176" s="168">
        <v>3</v>
      </c>
      <c r="R176" s="168">
        <v>0</v>
      </c>
      <c r="S176" s="168">
        <v>0</v>
      </c>
      <c r="T176" s="119"/>
    </row>
    <row r="177" spans="1:20" ht="32.4" x14ac:dyDescent="0.3">
      <c r="A177" s="119"/>
      <c r="B177" s="119"/>
      <c r="C177" s="119"/>
      <c r="D177" s="162"/>
      <c r="E177" s="162">
        <v>280030</v>
      </c>
      <c r="F177" s="120" t="s">
        <v>149</v>
      </c>
      <c r="G177" s="119" t="s">
        <v>425</v>
      </c>
      <c r="H177" s="119" t="s">
        <v>806</v>
      </c>
      <c r="I177" s="119" t="s">
        <v>426</v>
      </c>
      <c r="J177" s="119" t="s">
        <v>427</v>
      </c>
      <c r="K177" s="119" t="s">
        <v>727</v>
      </c>
      <c r="L177" s="119" t="s">
        <v>855</v>
      </c>
      <c r="M177" s="168">
        <v>107</v>
      </c>
      <c r="N177" s="163">
        <v>12</v>
      </c>
      <c r="O177" s="163" t="s">
        <v>610</v>
      </c>
      <c r="P177" s="168">
        <v>3</v>
      </c>
      <c r="Q177" s="168">
        <v>3</v>
      </c>
      <c r="R177" s="168">
        <v>0</v>
      </c>
      <c r="S177" s="168">
        <v>0</v>
      </c>
      <c r="T177" s="119"/>
    </row>
    <row r="178" spans="1:20" ht="32.4" x14ac:dyDescent="0.3">
      <c r="A178" s="119"/>
      <c r="B178" s="119"/>
      <c r="C178" s="119"/>
      <c r="D178" s="162"/>
      <c r="E178" s="162">
        <v>218270</v>
      </c>
      <c r="F178" s="120" t="s">
        <v>149</v>
      </c>
      <c r="G178" s="119" t="s">
        <v>425</v>
      </c>
      <c r="H178" s="119" t="s">
        <v>807</v>
      </c>
      <c r="I178" s="119" t="s">
        <v>428</v>
      </c>
      <c r="J178" s="119" t="s">
        <v>429</v>
      </c>
      <c r="K178" s="119" t="s">
        <v>625</v>
      </c>
      <c r="L178" s="119" t="s">
        <v>854</v>
      </c>
      <c r="M178" s="168">
        <v>107</v>
      </c>
      <c r="N178" s="163">
        <v>12</v>
      </c>
      <c r="O178" s="163" t="s">
        <v>610</v>
      </c>
      <c r="P178" s="168">
        <v>3</v>
      </c>
      <c r="Q178" s="168">
        <v>3</v>
      </c>
      <c r="R178" s="168">
        <v>0</v>
      </c>
      <c r="S178" s="168">
        <v>0</v>
      </c>
      <c r="T178" s="119"/>
    </row>
    <row r="179" spans="1:20" ht="32.4" x14ac:dyDescent="0.3">
      <c r="A179" s="119"/>
      <c r="B179" s="119"/>
      <c r="C179" s="119"/>
      <c r="D179" s="162"/>
      <c r="E179" s="162">
        <v>124363</v>
      </c>
      <c r="F179" s="120" t="s">
        <v>149</v>
      </c>
      <c r="G179" s="119" t="s">
        <v>430</v>
      </c>
      <c r="H179" s="119" t="s">
        <v>808</v>
      </c>
      <c r="I179" s="119" t="s">
        <v>428</v>
      </c>
      <c r="J179" s="119" t="s">
        <v>429</v>
      </c>
      <c r="K179" s="119" t="s">
        <v>619</v>
      </c>
      <c r="L179" s="119" t="s">
        <v>853</v>
      </c>
      <c r="M179" s="168">
        <v>107</v>
      </c>
      <c r="N179" s="163">
        <v>10</v>
      </c>
      <c r="O179" s="163">
        <v>15</v>
      </c>
      <c r="P179" s="168">
        <v>1</v>
      </c>
      <c r="Q179" s="168">
        <v>1</v>
      </c>
      <c r="R179" s="168">
        <v>0</v>
      </c>
      <c r="S179" s="168">
        <v>0</v>
      </c>
      <c r="T179" s="119"/>
    </row>
    <row r="180" spans="1:20" ht="32.4" x14ac:dyDescent="0.3">
      <c r="A180" s="119"/>
      <c r="B180" s="119"/>
      <c r="C180" s="119"/>
      <c r="D180" s="162"/>
      <c r="E180" s="162">
        <v>24681</v>
      </c>
      <c r="F180" s="120" t="s">
        <v>30</v>
      </c>
      <c r="G180" s="119" t="s">
        <v>431</v>
      </c>
      <c r="H180" s="119" t="s">
        <v>809</v>
      </c>
      <c r="I180" s="119" t="s">
        <v>120</v>
      </c>
      <c r="J180" s="119" t="s">
        <v>121</v>
      </c>
      <c r="K180" s="119" t="s">
        <v>626</v>
      </c>
      <c r="L180" s="119" t="s">
        <v>852</v>
      </c>
      <c r="M180" s="168">
        <v>107</v>
      </c>
      <c r="N180" s="163">
        <v>10</v>
      </c>
      <c r="O180" s="163">
        <v>28</v>
      </c>
      <c r="P180" s="168">
        <v>1</v>
      </c>
      <c r="Q180" s="168">
        <v>1</v>
      </c>
      <c r="R180" s="168">
        <v>0</v>
      </c>
      <c r="S180" s="168">
        <v>0</v>
      </c>
      <c r="T180" s="119"/>
    </row>
    <row r="181" spans="1:20" ht="32.4" x14ac:dyDescent="0.3">
      <c r="A181" s="119"/>
      <c r="B181" s="119"/>
      <c r="C181" s="119"/>
      <c r="D181" s="162"/>
      <c r="E181" s="162">
        <v>53818</v>
      </c>
      <c r="F181" s="120" t="s">
        <v>30</v>
      </c>
      <c r="G181" s="119" t="s">
        <v>432</v>
      </c>
      <c r="H181" s="119" t="s">
        <v>810</v>
      </c>
      <c r="I181" s="119" t="s">
        <v>117</v>
      </c>
      <c r="J181" s="119" t="s">
        <v>433</v>
      </c>
      <c r="K181" s="119" t="s">
        <v>620</v>
      </c>
      <c r="L181" s="119" t="s">
        <v>851</v>
      </c>
      <c r="M181" s="168">
        <v>107</v>
      </c>
      <c r="N181" s="163">
        <v>10</v>
      </c>
      <c r="O181" s="163">
        <v>29</v>
      </c>
      <c r="P181" s="168">
        <v>3</v>
      </c>
      <c r="Q181" s="168">
        <v>3</v>
      </c>
      <c r="R181" s="168">
        <v>0</v>
      </c>
      <c r="S181" s="168">
        <v>0</v>
      </c>
      <c r="T181" s="119"/>
    </row>
    <row r="182" spans="1:20" ht="32.4" x14ac:dyDescent="0.3">
      <c r="A182" s="119"/>
      <c r="B182" s="119"/>
      <c r="C182" s="119"/>
      <c r="D182" s="162"/>
      <c r="E182" s="162">
        <v>104232</v>
      </c>
      <c r="F182" s="120" t="s">
        <v>30</v>
      </c>
      <c r="G182" s="119" t="s">
        <v>434</v>
      </c>
      <c r="H182" s="119" t="s">
        <v>811</v>
      </c>
      <c r="I182" s="119" t="s">
        <v>435</v>
      </c>
      <c r="J182" s="119" t="s">
        <v>436</v>
      </c>
      <c r="K182" s="119" t="s">
        <v>620</v>
      </c>
      <c r="L182" s="119" t="s">
        <v>851</v>
      </c>
      <c r="M182" s="168">
        <v>108</v>
      </c>
      <c r="N182" s="163" t="s">
        <v>607</v>
      </c>
      <c r="O182" s="163" t="s">
        <v>609</v>
      </c>
      <c r="P182" s="168">
        <v>1</v>
      </c>
      <c r="Q182" s="168">
        <v>1</v>
      </c>
      <c r="R182" s="168">
        <v>0</v>
      </c>
      <c r="S182" s="168">
        <v>0</v>
      </c>
      <c r="T182" s="119"/>
    </row>
    <row r="183" spans="1:20" ht="48.6" x14ac:dyDescent="0.3">
      <c r="A183" s="79">
        <v>106</v>
      </c>
      <c r="B183" s="80" t="s">
        <v>105</v>
      </c>
      <c r="C183" s="80"/>
      <c r="D183" s="97"/>
      <c r="E183" s="97">
        <f>SUM(E160)</f>
        <v>3054167</v>
      </c>
      <c r="F183" s="81"/>
      <c r="G183" s="80"/>
      <c r="H183" s="80"/>
      <c r="I183" s="80"/>
      <c r="J183" s="80"/>
      <c r="K183" s="80"/>
      <c r="L183" s="80"/>
      <c r="M183" s="82"/>
      <c r="N183" s="82"/>
      <c r="O183" s="82"/>
      <c r="P183" s="82">
        <f>SUM(P161:P182)</f>
        <v>48</v>
      </c>
      <c r="Q183" s="82">
        <f t="shared" ref="Q183:S183" si="8">SUM(Q161:Q182)</f>
        <v>42</v>
      </c>
      <c r="R183" s="82">
        <f t="shared" si="8"/>
        <v>0</v>
      </c>
      <c r="S183" s="82">
        <f t="shared" si="8"/>
        <v>6</v>
      </c>
      <c r="T183" s="83"/>
    </row>
  </sheetData>
  <mergeCells count="29">
    <mergeCell ref="A142:A147"/>
    <mergeCell ref="B142:B147"/>
    <mergeCell ref="C142:C147"/>
    <mergeCell ref="T142:T147"/>
    <mergeCell ref="D142:D147"/>
    <mergeCell ref="E142:E147"/>
    <mergeCell ref="F142:F147"/>
    <mergeCell ref="G142:G147"/>
    <mergeCell ref="A1:T1"/>
    <mergeCell ref="A2:T2"/>
    <mergeCell ref="A3:T3"/>
    <mergeCell ref="A4:T4"/>
    <mergeCell ref="A5:E5"/>
    <mergeCell ref="F5:F6"/>
    <mergeCell ref="G5:G6"/>
    <mergeCell ref="H5:H6"/>
    <mergeCell ref="I5:J5"/>
    <mergeCell ref="K5:L5"/>
    <mergeCell ref="M5:O5"/>
    <mergeCell ref="P5:S5"/>
    <mergeCell ref="T5:T6"/>
    <mergeCell ref="A129:A130"/>
    <mergeCell ref="G129:G130"/>
    <mergeCell ref="T129:T130"/>
    <mergeCell ref="E129:E130"/>
    <mergeCell ref="D129:D130"/>
    <mergeCell ref="F129:F130"/>
    <mergeCell ref="C129:C130"/>
    <mergeCell ref="B129:B130"/>
  </mergeCells>
  <phoneticPr fontId="4" type="noConversion"/>
  <printOptions horizontalCentered="1"/>
  <pageMargins left="0.19685039370078741" right="0.19685039370078741" top="0.59055118110236227" bottom="0.47244094488188981" header="0.31496062992125984" footer="0.27559055118110237"/>
  <pageSetup paperSize="9" scale="67" fitToHeight="0" orientation="landscape" r:id="rId1"/>
  <headerFooter>
    <oddFooter>&amp;C&amp;P</oddFooter>
  </headerFooter>
  <rowBreaks count="2" manualBreakCount="2">
    <brk id="107" max="19" man="1"/>
    <brk id="126" max="19"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V55"/>
  <sheetViews>
    <sheetView showGridLines="0" view="pageBreakPreview" topLeftCell="A38" zoomScale="85" zoomScaleNormal="100" zoomScaleSheetLayoutView="85" workbookViewId="0">
      <selection activeCell="L50" sqref="L50"/>
    </sheetView>
  </sheetViews>
  <sheetFormatPr defaultColWidth="9" defaultRowHeight="16.2" x14ac:dyDescent="0.3"/>
  <cols>
    <col min="1" max="1" width="5" style="72" customWidth="1"/>
    <col min="2" max="2" width="14.109375" style="72" customWidth="1"/>
    <col min="3" max="3" width="8.33203125" style="72" customWidth="1"/>
    <col min="4" max="4" width="12.88671875" style="73" customWidth="1"/>
    <col min="5" max="5" width="12.6640625" style="73" customWidth="1"/>
    <col min="6" max="6" width="7.77734375" style="2" customWidth="1"/>
    <col min="7" max="7" width="27.6640625" style="2" customWidth="1"/>
    <col min="8" max="8" width="9.88671875" style="2" customWidth="1"/>
    <col min="9" max="9" width="9.88671875" style="72" customWidth="1"/>
    <col min="10" max="10" width="9.44140625" style="72" customWidth="1"/>
    <col min="11" max="11" width="10.6640625" style="72" customWidth="1"/>
    <col min="12" max="12" width="9.5546875" style="72" customWidth="1"/>
    <col min="13" max="15" width="4.88671875" style="74" customWidth="1"/>
    <col min="16" max="16" width="5" style="74" customWidth="1"/>
    <col min="17" max="18" width="5.33203125" style="74" customWidth="1"/>
    <col min="19" max="19" width="5" style="74" customWidth="1"/>
    <col min="20" max="20" width="20.77734375" style="72" customWidth="1"/>
    <col min="21" max="16384" width="9" style="2"/>
  </cols>
  <sheetData>
    <row r="1" spans="1:20" s="1" customFormat="1" ht="22.2" x14ac:dyDescent="0.4">
      <c r="A1" s="280" t="s">
        <v>0</v>
      </c>
      <c r="B1" s="280"/>
      <c r="C1" s="280"/>
      <c r="D1" s="280"/>
      <c r="E1" s="280"/>
      <c r="F1" s="280"/>
      <c r="G1" s="280"/>
      <c r="H1" s="280"/>
      <c r="I1" s="280"/>
      <c r="J1" s="280"/>
      <c r="K1" s="280"/>
      <c r="L1" s="280"/>
      <c r="M1" s="280"/>
      <c r="N1" s="280"/>
      <c r="O1" s="280"/>
      <c r="P1" s="280"/>
      <c r="Q1" s="280"/>
      <c r="R1" s="280"/>
      <c r="S1" s="280"/>
      <c r="T1" s="280"/>
    </row>
    <row r="2" spans="1:20" s="1" customFormat="1" ht="22.2" x14ac:dyDescent="0.4">
      <c r="A2" s="280" t="s">
        <v>136</v>
      </c>
      <c r="B2" s="280"/>
      <c r="C2" s="280"/>
      <c r="D2" s="280"/>
      <c r="E2" s="280"/>
      <c r="F2" s="280"/>
      <c r="G2" s="280"/>
      <c r="H2" s="280"/>
      <c r="I2" s="280"/>
      <c r="J2" s="280"/>
      <c r="K2" s="280"/>
      <c r="L2" s="280"/>
      <c r="M2" s="280"/>
      <c r="N2" s="280"/>
      <c r="O2" s="280"/>
      <c r="P2" s="280"/>
      <c r="Q2" s="280"/>
      <c r="R2" s="280"/>
      <c r="S2" s="280"/>
      <c r="T2" s="280"/>
    </row>
    <row r="3" spans="1:20" x14ac:dyDescent="0.3">
      <c r="A3" s="281" t="s">
        <v>165</v>
      </c>
      <c r="B3" s="281"/>
      <c r="C3" s="281"/>
      <c r="D3" s="281"/>
      <c r="E3" s="281"/>
      <c r="F3" s="281"/>
      <c r="G3" s="281"/>
      <c r="H3" s="281"/>
      <c r="I3" s="281"/>
      <c r="J3" s="281"/>
      <c r="K3" s="281"/>
      <c r="L3" s="281"/>
      <c r="M3" s="281"/>
      <c r="N3" s="281"/>
      <c r="O3" s="281"/>
      <c r="P3" s="281"/>
      <c r="Q3" s="281"/>
      <c r="R3" s="281"/>
      <c r="S3" s="281"/>
      <c r="T3" s="281"/>
    </row>
    <row r="4" spans="1:20" s="3" customFormat="1" x14ac:dyDescent="0.3">
      <c r="A4" s="282" t="s">
        <v>1</v>
      </c>
      <c r="B4" s="282"/>
      <c r="C4" s="282"/>
      <c r="D4" s="282"/>
      <c r="E4" s="282"/>
      <c r="F4" s="282"/>
      <c r="G4" s="282"/>
      <c r="H4" s="282"/>
      <c r="I4" s="282"/>
      <c r="J4" s="282"/>
      <c r="K4" s="282"/>
      <c r="L4" s="282"/>
      <c r="M4" s="282"/>
      <c r="N4" s="282"/>
      <c r="O4" s="282"/>
      <c r="P4" s="282"/>
      <c r="Q4" s="282"/>
      <c r="R4" s="282"/>
      <c r="S4" s="282"/>
      <c r="T4" s="282"/>
    </row>
    <row r="5" spans="1:20" s="4" customFormat="1" x14ac:dyDescent="0.3">
      <c r="A5" s="283" t="s">
        <v>2</v>
      </c>
      <c r="B5" s="283"/>
      <c r="C5" s="283"/>
      <c r="D5" s="283"/>
      <c r="E5" s="283"/>
      <c r="F5" s="283" t="s">
        <v>833</v>
      </c>
      <c r="G5" s="283" t="s">
        <v>3</v>
      </c>
      <c r="H5" s="284" t="s">
        <v>4</v>
      </c>
      <c r="I5" s="279" t="s">
        <v>5</v>
      </c>
      <c r="J5" s="279"/>
      <c r="K5" s="279" t="s">
        <v>137</v>
      </c>
      <c r="L5" s="279"/>
      <c r="M5" s="278" t="s">
        <v>6</v>
      </c>
      <c r="N5" s="278"/>
      <c r="O5" s="278"/>
      <c r="P5" s="278" t="s">
        <v>7</v>
      </c>
      <c r="Q5" s="278"/>
      <c r="R5" s="278"/>
      <c r="S5" s="278"/>
      <c r="T5" s="279" t="s">
        <v>8</v>
      </c>
    </row>
    <row r="6" spans="1:20" s="4" customFormat="1" ht="81" x14ac:dyDescent="0.3">
      <c r="A6" s="95" t="s">
        <v>9</v>
      </c>
      <c r="B6" s="95" t="s">
        <v>10</v>
      </c>
      <c r="C6" s="5" t="s">
        <v>11</v>
      </c>
      <c r="D6" s="6" t="s">
        <v>12</v>
      </c>
      <c r="E6" s="6" t="s">
        <v>13</v>
      </c>
      <c r="F6" s="283"/>
      <c r="G6" s="283"/>
      <c r="H6" s="284"/>
      <c r="I6" s="7" t="s">
        <v>14</v>
      </c>
      <c r="J6" s="5" t="s">
        <v>15</v>
      </c>
      <c r="K6" s="5" t="s">
        <v>16</v>
      </c>
      <c r="L6" s="95" t="s">
        <v>17</v>
      </c>
      <c r="M6" s="95" t="s">
        <v>18</v>
      </c>
      <c r="N6" s="95" t="s">
        <v>19</v>
      </c>
      <c r="O6" s="95" t="s">
        <v>20</v>
      </c>
      <c r="P6" s="94" t="s">
        <v>21</v>
      </c>
      <c r="Q6" s="94" t="s">
        <v>22</v>
      </c>
      <c r="R6" s="94" t="s">
        <v>23</v>
      </c>
      <c r="S6" s="94" t="s">
        <v>24</v>
      </c>
      <c r="T6" s="279"/>
    </row>
    <row r="7" spans="1:20" s="15" customFormat="1" ht="32.4" x14ac:dyDescent="0.3">
      <c r="A7" s="8">
        <v>107</v>
      </c>
      <c r="B7" s="9" t="s">
        <v>25</v>
      </c>
      <c r="C7" s="9" t="s">
        <v>26</v>
      </c>
      <c r="D7" s="10">
        <v>82000</v>
      </c>
      <c r="E7" s="10">
        <f>SUM(E8:E9)</f>
        <v>85739</v>
      </c>
      <c r="F7" s="9"/>
      <c r="G7" s="181" t="s">
        <v>578</v>
      </c>
      <c r="H7" s="12"/>
      <c r="I7" s="9"/>
      <c r="J7" s="9"/>
      <c r="K7" s="9"/>
      <c r="L7" s="9"/>
      <c r="M7" s="13"/>
      <c r="N7" s="13"/>
      <c r="O7" s="13"/>
      <c r="P7" s="13"/>
      <c r="Q7" s="13"/>
      <c r="R7" s="13"/>
      <c r="S7" s="13"/>
      <c r="T7" s="14"/>
    </row>
    <row r="8" spans="1:20" s="22" customFormat="1" ht="32.4" x14ac:dyDescent="0.3">
      <c r="A8" s="16"/>
      <c r="B8" s="17"/>
      <c r="C8" s="17"/>
      <c r="D8" s="10"/>
      <c r="E8" s="10">
        <v>49943</v>
      </c>
      <c r="F8" s="9" t="s">
        <v>111</v>
      </c>
      <c r="G8" s="11" t="s">
        <v>584</v>
      </c>
      <c r="H8" s="18" t="s">
        <v>772</v>
      </c>
      <c r="I8" s="24" t="s">
        <v>112</v>
      </c>
      <c r="J8" s="17"/>
      <c r="K8" s="19" t="s">
        <v>140</v>
      </c>
      <c r="L8" s="19" t="s">
        <v>944</v>
      </c>
      <c r="M8" s="20">
        <v>107</v>
      </c>
      <c r="N8" s="20">
        <v>9</v>
      </c>
      <c r="O8" s="20">
        <v>26</v>
      </c>
      <c r="P8" s="13">
        <v>2</v>
      </c>
      <c r="Q8" s="13">
        <v>0</v>
      </c>
      <c r="R8" s="13">
        <v>0</v>
      </c>
      <c r="S8" s="25">
        <v>2</v>
      </c>
      <c r="T8" s="21"/>
    </row>
    <row r="9" spans="1:20" s="22" customFormat="1" ht="48.6" x14ac:dyDescent="0.3">
      <c r="A9" s="8"/>
      <c r="B9" s="23"/>
      <c r="C9" s="17"/>
      <c r="D9" s="10"/>
      <c r="E9" s="10">
        <v>35796</v>
      </c>
      <c r="F9" s="9" t="s">
        <v>111</v>
      </c>
      <c r="G9" s="11" t="s">
        <v>583</v>
      </c>
      <c r="H9" s="18" t="s">
        <v>563</v>
      </c>
      <c r="I9" s="24" t="s">
        <v>138</v>
      </c>
      <c r="J9" s="24" t="s">
        <v>139</v>
      </c>
      <c r="K9" s="19" t="s">
        <v>141</v>
      </c>
      <c r="L9" s="19" t="s">
        <v>945</v>
      </c>
      <c r="M9" s="20"/>
      <c r="N9" s="20"/>
      <c r="O9" s="20"/>
      <c r="P9" s="20"/>
      <c r="Q9" s="20"/>
      <c r="R9" s="20"/>
      <c r="S9" s="20"/>
      <c r="T9" s="21" t="s">
        <v>775</v>
      </c>
    </row>
    <row r="10" spans="1:20" s="15" customFormat="1" ht="64.8" x14ac:dyDescent="0.3">
      <c r="A10" s="8"/>
      <c r="B10" s="9"/>
      <c r="C10" s="9"/>
      <c r="D10" s="10">
        <v>84000</v>
      </c>
      <c r="E10" s="10">
        <v>0</v>
      </c>
      <c r="F10" s="9"/>
      <c r="G10" s="11" t="s">
        <v>580</v>
      </c>
      <c r="H10" s="12"/>
      <c r="I10" s="9"/>
      <c r="J10" s="9"/>
      <c r="K10" s="9"/>
      <c r="L10" s="9"/>
      <c r="M10" s="13"/>
      <c r="N10" s="13"/>
      <c r="O10" s="13"/>
      <c r="P10" s="13"/>
      <c r="Q10" s="13"/>
      <c r="R10" s="13"/>
      <c r="S10" s="13"/>
      <c r="T10" s="182" t="s">
        <v>827</v>
      </c>
    </row>
    <row r="11" spans="1:20" s="34" customFormat="1" ht="32.4" x14ac:dyDescent="0.3">
      <c r="A11" s="28">
        <v>107</v>
      </c>
      <c r="B11" s="29" t="s">
        <v>27</v>
      </c>
      <c r="C11" s="30" t="s">
        <v>26</v>
      </c>
      <c r="D11" s="31">
        <f>SUM(D7,D10)</f>
        <v>166000</v>
      </c>
      <c r="E11" s="31">
        <f>SUM(E7)</f>
        <v>85739</v>
      </c>
      <c r="F11" s="30"/>
      <c r="G11" s="32"/>
      <c r="H11" s="33"/>
      <c r="I11" s="30"/>
      <c r="J11" s="30"/>
      <c r="K11" s="30"/>
      <c r="L11" s="30"/>
      <c r="M11" s="28"/>
      <c r="N11" s="28"/>
      <c r="O11" s="28"/>
      <c r="P11" s="28">
        <f>SUM(P8:P9)</f>
        <v>2</v>
      </c>
      <c r="Q11" s="28">
        <f t="shared" ref="Q11:S11" si="0">SUM(Q8:Q9)</f>
        <v>0</v>
      </c>
      <c r="R11" s="28">
        <f t="shared" si="0"/>
        <v>0</v>
      </c>
      <c r="S11" s="28">
        <f t="shared" si="0"/>
        <v>2</v>
      </c>
      <c r="T11" s="30"/>
    </row>
    <row r="12" spans="1:20" s="15" customFormat="1" ht="32.4" x14ac:dyDescent="0.3">
      <c r="A12" s="8">
        <v>107</v>
      </c>
      <c r="B12" s="9" t="s">
        <v>28</v>
      </c>
      <c r="C12" s="9" t="s">
        <v>29</v>
      </c>
      <c r="D12" s="10">
        <v>57000</v>
      </c>
      <c r="E12" s="10">
        <f>SUM(E13)</f>
        <v>57818</v>
      </c>
      <c r="F12" s="9"/>
      <c r="G12" s="11" t="s">
        <v>579</v>
      </c>
      <c r="H12" s="12"/>
      <c r="I12" s="9"/>
      <c r="J12" s="9"/>
      <c r="K12" s="9"/>
      <c r="L12" s="9"/>
      <c r="M12" s="13"/>
      <c r="N12" s="13"/>
      <c r="O12" s="13"/>
      <c r="P12" s="13"/>
      <c r="Q12" s="13"/>
      <c r="R12" s="13"/>
      <c r="S12" s="13"/>
      <c r="T12" s="14"/>
    </row>
    <row r="13" spans="1:20" s="115" customFormat="1" ht="54.6" customHeight="1" x14ac:dyDescent="0.3">
      <c r="A13" s="110"/>
      <c r="B13" s="110"/>
      <c r="C13" s="110"/>
      <c r="D13" s="110"/>
      <c r="E13" s="111">
        <v>57818</v>
      </c>
      <c r="F13" s="120" t="s">
        <v>149</v>
      </c>
      <c r="G13" s="113" t="s">
        <v>585</v>
      </c>
      <c r="H13" s="113" t="s">
        <v>142</v>
      </c>
      <c r="I13" s="113" t="s">
        <v>143</v>
      </c>
      <c r="J13" s="113" t="s">
        <v>144</v>
      </c>
      <c r="K13" s="113" t="s">
        <v>145</v>
      </c>
      <c r="L13" s="113" t="s">
        <v>946</v>
      </c>
      <c r="M13" s="90">
        <v>107</v>
      </c>
      <c r="N13" s="90">
        <v>9</v>
      </c>
      <c r="O13" s="90">
        <v>19</v>
      </c>
      <c r="P13" s="90">
        <v>3</v>
      </c>
      <c r="Q13" s="90">
        <v>2</v>
      </c>
      <c r="R13" s="90">
        <v>0</v>
      </c>
      <c r="S13" s="90">
        <v>1</v>
      </c>
      <c r="T13" s="114" t="s">
        <v>769</v>
      </c>
    </row>
    <row r="14" spans="1:20" s="34" customFormat="1" ht="32.4" x14ac:dyDescent="0.3">
      <c r="A14" s="28">
        <v>107</v>
      </c>
      <c r="B14" s="29" t="s">
        <v>31</v>
      </c>
      <c r="C14" s="30" t="s">
        <v>26</v>
      </c>
      <c r="D14" s="31">
        <f>SUM(D12)</f>
        <v>57000</v>
      </c>
      <c r="E14" s="31">
        <f>SUM(E12)</f>
        <v>57818</v>
      </c>
      <c r="F14" s="30"/>
      <c r="G14" s="32"/>
      <c r="H14" s="33"/>
      <c r="I14" s="30"/>
      <c r="J14" s="30"/>
      <c r="K14" s="30"/>
      <c r="L14" s="30"/>
      <c r="M14" s="28"/>
      <c r="N14" s="28"/>
      <c r="O14" s="28"/>
      <c r="P14" s="28">
        <f>SUM(P13)</f>
        <v>3</v>
      </c>
      <c r="Q14" s="28">
        <f t="shared" ref="Q14:S14" si="1">SUM(Q13)</f>
        <v>2</v>
      </c>
      <c r="R14" s="28">
        <f t="shared" si="1"/>
        <v>0</v>
      </c>
      <c r="S14" s="28">
        <f t="shared" si="1"/>
        <v>1</v>
      </c>
      <c r="T14" s="30"/>
    </row>
    <row r="15" spans="1:20" s="115" customFormat="1" ht="48.6" x14ac:dyDescent="0.3">
      <c r="A15" s="116">
        <v>107</v>
      </c>
      <c r="B15" s="117" t="s">
        <v>146</v>
      </c>
      <c r="C15" s="117" t="s">
        <v>147</v>
      </c>
      <c r="D15" s="111">
        <v>114000</v>
      </c>
      <c r="E15" s="118">
        <f>E16</f>
        <v>183103</v>
      </c>
      <c r="F15" s="110"/>
      <c r="G15" s="119" t="s">
        <v>148</v>
      </c>
      <c r="H15" s="110"/>
      <c r="I15" s="110"/>
      <c r="J15" s="110"/>
      <c r="K15" s="110"/>
      <c r="L15" s="110"/>
      <c r="M15" s="143"/>
      <c r="N15" s="143"/>
      <c r="O15" s="143"/>
      <c r="P15" s="110"/>
      <c r="Q15" s="110"/>
      <c r="R15" s="110"/>
      <c r="S15" s="110"/>
      <c r="T15" s="110"/>
    </row>
    <row r="16" spans="1:20" s="115" customFormat="1" ht="52.8" customHeight="1" x14ac:dyDescent="0.3">
      <c r="A16" s="110"/>
      <c r="B16" s="110"/>
      <c r="C16" s="110"/>
      <c r="D16" s="110"/>
      <c r="E16" s="111">
        <v>183103</v>
      </c>
      <c r="F16" s="120" t="s">
        <v>149</v>
      </c>
      <c r="G16" s="119" t="s">
        <v>586</v>
      </c>
      <c r="H16" s="121" t="s">
        <v>150</v>
      </c>
      <c r="I16" s="119" t="s">
        <v>588</v>
      </c>
      <c r="J16" s="119" t="s">
        <v>151</v>
      </c>
      <c r="K16" s="119" t="s">
        <v>587</v>
      </c>
      <c r="L16" s="119" t="s">
        <v>947</v>
      </c>
      <c r="M16" s="144">
        <v>107</v>
      </c>
      <c r="N16" s="144">
        <v>12</v>
      </c>
      <c r="O16" s="144">
        <v>13</v>
      </c>
      <c r="P16" s="122">
        <v>0</v>
      </c>
      <c r="Q16" s="122">
        <v>0</v>
      </c>
      <c r="R16" s="122">
        <v>0</v>
      </c>
      <c r="S16" s="122">
        <v>0</v>
      </c>
      <c r="T16" s="119"/>
    </row>
    <row r="17" spans="1:22" s="115" customFormat="1" ht="97.2" x14ac:dyDescent="0.3">
      <c r="A17" s="116">
        <v>107</v>
      </c>
      <c r="B17" s="117" t="s">
        <v>152</v>
      </c>
      <c r="C17" s="117" t="s">
        <v>153</v>
      </c>
      <c r="D17" s="111">
        <v>112000</v>
      </c>
      <c r="E17" s="122">
        <v>0</v>
      </c>
      <c r="F17" s="110"/>
      <c r="G17" s="119" t="s">
        <v>154</v>
      </c>
      <c r="H17" s="110"/>
      <c r="I17" s="110"/>
      <c r="J17" s="110"/>
      <c r="K17" s="110"/>
      <c r="L17" s="110"/>
      <c r="M17" s="143"/>
      <c r="N17" s="143"/>
      <c r="O17" s="143"/>
      <c r="P17" s="110"/>
      <c r="Q17" s="110"/>
      <c r="R17" s="110"/>
      <c r="S17" s="110"/>
      <c r="T17" s="119" t="s">
        <v>589</v>
      </c>
    </row>
    <row r="18" spans="1:22" s="115" customFormat="1" ht="64.8" x14ac:dyDescent="0.3">
      <c r="A18" s="116">
        <v>107</v>
      </c>
      <c r="B18" s="117" t="s">
        <v>152</v>
      </c>
      <c r="C18" s="117" t="s">
        <v>153</v>
      </c>
      <c r="D18" s="111">
        <v>121000</v>
      </c>
      <c r="E18" s="122">
        <v>0</v>
      </c>
      <c r="F18" s="110"/>
      <c r="G18" s="119" t="s">
        <v>155</v>
      </c>
      <c r="H18" s="110"/>
      <c r="I18" s="110"/>
      <c r="J18" s="110"/>
      <c r="K18" s="110"/>
      <c r="L18" s="110"/>
      <c r="M18" s="143"/>
      <c r="N18" s="143"/>
      <c r="O18" s="143"/>
      <c r="P18" s="110"/>
      <c r="Q18" s="110"/>
      <c r="R18" s="110"/>
      <c r="S18" s="110"/>
      <c r="T18" s="119" t="s">
        <v>590</v>
      </c>
    </row>
    <row r="19" spans="1:22" s="36" customFormat="1" ht="32.4" x14ac:dyDescent="0.3">
      <c r="A19" s="28">
        <v>107</v>
      </c>
      <c r="B19" s="29" t="s">
        <v>32</v>
      </c>
      <c r="C19" s="30" t="s">
        <v>26</v>
      </c>
      <c r="D19" s="31">
        <f>SUM(D15,D17,D18)</f>
        <v>347000</v>
      </c>
      <c r="E19" s="31">
        <f>SUM(E15,E17,E18)</f>
        <v>183103</v>
      </c>
      <c r="F19" s="30"/>
      <c r="G19" s="32"/>
      <c r="H19" s="33"/>
      <c r="I19" s="30"/>
      <c r="J19" s="30"/>
      <c r="K19" s="30"/>
      <c r="L19" s="30"/>
      <c r="M19" s="28"/>
      <c r="N19" s="28"/>
      <c r="O19" s="28"/>
      <c r="P19" s="28">
        <f>SUM(P16)</f>
        <v>0</v>
      </c>
      <c r="Q19" s="28">
        <f t="shared" ref="Q19:S19" si="2">SUM(Q16)</f>
        <v>0</v>
      </c>
      <c r="R19" s="28">
        <f t="shared" si="2"/>
        <v>0</v>
      </c>
      <c r="S19" s="28">
        <f t="shared" si="2"/>
        <v>0</v>
      </c>
      <c r="T19" s="30"/>
    </row>
    <row r="20" spans="1:22" s="129" customFormat="1" ht="85.8" customHeight="1" x14ac:dyDescent="0.3">
      <c r="A20" s="123">
        <v>107</v>
      </c>
      <c r="B20" s="124" t="s">
        <v>156</v>
      </c>
      <c r="C20" s="141" t="s">
        <v>35</v>
      </c>
      <c r="D20" s="125">
        <v>71000</v>
      </c>
      <c r="E20" s="124">
        <v>0</v>
      </c>
      <c r="F20" s="126"/>
      <c r="G20" s="127" t="s">
        <v>157</v>
      </c>
      <c r="H20" s="127"/>
      <c r="I20" s="127"/>
      <c r="J20" s="127"/>
      <c r="K20" s="127"/>
      <c r="L20" s="127"/>
      <c r="M20" s="141"/>
      <c r="N20" s="141"/>
      <c r="O20" s="141"/>
      <c r="P20" s="127"/>
      <c r="Q20" s="127"/>
      <c r="R20" s="127"/>
      <c r="S20" s="127"/>
      <c r="T20" s="128" t="s">
        <v>591</v>
      </c>
      <c r="V20" s="130"/>
    </row>
    <row r="21" spans="1:22" s="129" customFormat="1" ht="39" customHeight="1" x14ac:dyDescent="0.3">
      <c r="A21" s="131"/>
      <c r="B21" s="132"/>
      <c r="C21" s="132"/>
      <c r="D21" s="125">
        <v>154000</v>
      </c>
      <c r="E21" s="125">
        <f>SUM(E22:E24)</f>
        <v>216983</v>
      </c>
      <c r="F21" s="126"/>
      <c r="G21" s="127" t="s">
        <v>158</v>
      </c>
      <c r="H21" s="127"/>
      <c r="I21" s="127"/>
      <c r="J21" s="127"/>
      <c r="K21" s="127"/>
      <c r="L21" s="127"/>
      <c r="M21" s="127"/>
      <c r="N21" s="127"/>
      <c r="O21" s="127"/>
      <c r="P21" s="127"/>
      <c r="Q21" s="127"/>
      <c r="R21" s="127"/>
      <c r="S21" s="127"/>
      <c r="T21" s="128"/>
      <c r="V21" s="130"/>
    </row>
    <row r="22" spans="1:22" s="139" customFormat="1" ht="32.4" x14ac:dyDescent="0.3">
      <c r="A22" s="133"/>
      <c r="B22" s="134"/>
      <c r="C22" s="134"/>
      <c r="D22" s="135"/>
      <c r="E22" s="136">
        <v>45931</v>
      </c>
      <c r="F22" s="142" t="s">
        <v>164</v>
      </c>
      <c r="G22" s="137" t="s">
        <v>592</v>
      </c>
      <c r="H22" s="137" t="s">
        <v>159</v>
      </c>
      <c r="I22" s="137" t="s">
        <v>593</v>
      </c>
      <c r="J22" s="137" t="s">
        <v>564</v>
      </c>
      <c r="K22" s="137" t="s">
        <v>594</v>
      </c>
      <c r="L22" s="137" t="s">
        <v>948</v>
      </c>
      <c r="M22" s="145">
        <v>107</v>
      </c>
      <c r="N22" s="145">
        <v>7</v>
      </c>
      <c r="O22" s="145">
        <v>24</v>
      </c>
      <c r="P22" s="145">
        <v>1</v>
      </c>
      <c r="Q22" s="145">
        <v>1</v>
      </c>
      <c r="R22" s="145">
        <v>0</v>
      </c>
      <c r="S22" s="145">
        <v>0</v>
      </c>
      <c r="T22" s="138"/>
    </row>
    <row r="23" spans="1:22" s="139" customFormat="1" ht="61.2" customHeight="1" x14ac:dyDescent="0.3">
      <c r="A23" s="133"/>
      <c r="B23" s="134"/>
      <c r="C23" s="134"/>
      <c r="D23" s="135"/>
      <c r="E23" s="136">
        <f>117733+995+368</f>
        <v>119096</v>
      </c>
      <c r="F23" s="142" t="s">
        <v>164</v>
      </c>
      <c r="G23" s="137" t="s">
        <v>595</v>
      </c>
      <c r="H23" s="137" t="s">
        <v>160</v>
      </c>
      <c r="I23" s="137" t="s">
        <v>161</v>
      </c>
      <c r="J23" s="137" t="s">
        <v>596</v>
      </c>
      <c r="K23" s="137" t="s">
        <v>777</v>
      </c>
      <c r="L23" s="137" t="s">
        <v>949</v>
      </c>
      <c r="M23" s="145">
        <v>107</v>
      </c>
      <c r="N23" s="145">
        <v>11</v>
      </c>
      <c r="O23" s="145">
        <v>1</v>
      </c>
      <c r="P23" s="145">
        <v>2</v>
      </c>
      <c r="Q23" s="145">
        <v>2</v>
      </c>
      <c r="R23" s="145">
        <v>0</v>
      </c>
      <c r="S23" s="145">
        <v>0</v>
      </c>
      <c r="T23" s="138"/>
    </row>
    <row r="24" spans="1:22" s="139" customFormat="1" ht="32.4" x14ac:dyDescent="0.3">
      <c r="A24" s="133"/>
      <c r="B24" s="134"/>
      <c r="C24" s="134"/>
      <c r="D24" s="135"/>
      <c r="E24" s="136">
        <f>50404+1552</f>
        <v>51956</v>
      </c>
      <c r="F24" s="142" t="s">
        <v>164</v>
      </c>
      <c r="G24" s="137" t="s">
        <v>597</v>
      </c>
      <c r="H24" s="137" t="s">
        <v>162</v>
      </c>
      <c r="I24" s="137" t="s">
        <v>163</v>
      </c>
      <c r="J24" s="137" t="s">
        <v>565</v>
      </c>
      <c r="K24" s="137" t="s">
        <v>598</v>
      </c>
      <c r="L24" s="137" t="s">
        <v>950</v>
      </c>
      <c r="M24" s="145">
        <v>107</v>
      </c>
      <c r="N24" s="145">
        <v>12</v>
      </c>
      <c r="O24" s="145">
        <v>21</v>
      </c>
      <c r="P24" s="145">
        <v>2</v>
      </c>
      <c r="Q24" s="145">
        <v>2</v>
      </c>
      <c r="R24" s="145">
        <v>0</v>
      </c>
      <c r="S24" s="145">
        <v>0</v>
      </c>
      <c r="T24" s="140"/>
    </row>
    <row r="25" spans="1:22" s="34" customFormat="1" ht="32.4" x14ac:dyDescent="0.3">
      <c r="A25" s="28">
        <v>107</v>
      </c>
      <c r="B25" s="29" t="s">
        <v>34</v>
      </c>
      <c r="C25" s="30" t="s">
        <v>26</v>
      </c>
      <c r="D25" s="31">
        <f>SUM(D20,D21)</f>
        <v>225000</v>
      </c>
      <c r="E25" s="31">
        <f>SUM(E20,E21)</f>
        <v>216983</v>
      </c>
      <c r="F25" s="30"/>
      <c r="G25" s="32"/>
      <c r="H25" s="33"/>
      <c r="I25" s="30"/>
      <c r="J25" s="30"/>
      <c r="K25" s="30"/>
      <c r="L25" s="30"/>
      <c r="M25" s="28"/>
      <c r="N25" s="28"/>
      <c r="O25" s="28"/>
      <c r="P25" s="28">
        <f>SUM(P22:P24)</f>
        <v>5</v>
      </c>
      <c r="Q25" s="28">
        <f t="shared" ref="Q25:S25" si="3">SUM(Q22:Q24)</f>
        <v>5</v>
      </c>
      <c r="R25" s="28">
        <f t="shared" si="3"/>
        <v>0</v>
      </c>
      <c r="S25" s="28">
        <f t="shared" si="3"/>
        <v>0</v>
      </c>
      <c r="T25" s="30"/>
    </row>
    <row r="26" spans="1:22" s="167" customFormat="1" ht="67.2" customHeight="1" x14ac:dyDescent="0.3">
      <c r="A26" s="161">
        <v>107</v>
      </c>
      <c r="B26" s="119" t="s">
        <v>321</v>
      </c>
      <c r="C26" s="119" t="s">
        <v>35</v>
      </c>
      <c r="D26" s="162">
        <v>146000</v>
      </c>
      <c r="E26" s="162">
        <v>76282</v>
      </c>
      <c r="F26" s="119"/>
      <c r="G26" s="119" t="s">
        <v>581</v>
      </c>
      <c r="H26" s="119"/>
      <c r="I26" s="119"/>
      <c r="J26" s="119"/>
      <c r="K26" s="119"/>
      <c r="L26" s="119"/>
      <c r="M26" s="119"/>
      <c r="N26" s="119"/>
      <c r="O26" s="119"/>
      <c r="P26" s="119"/>
      <c r="Q26" s="119"/>
      <c r="R26" s="119"/>
      <c r="S26" s="119"/>
      <c r="T26" s="164"/>
    </row>
    <row r="27" spans="1:22" s="167" customFormat="1" ht="51" customHeight="1" x14ac:dyDescent="0.3">
      <c r="A27" s="161"/>
      <c r="B27" s="119"/>
      <c r="C27" s="119"/>
      <c r="D27" s="162"/>
      <c r="E27" s="162">
        <v>76282</v>
      </c>
      <c r="F27" s="113" t="s">
        <v>113</v>
      </c>
      <c r="G27" s="119" t="s">
        <v>599</v>
      </c>
      <c r="H27" s="119" t="s">
        <v>324</v>
      </c>
      <c r="I27" s="119" t="s">
        <v>325</v>
      </c>
      <c r="J27" s="119" t="s">
        <v>326</v>
      </c>
      <c r="K27" s="119" t="s">
        <v>776</v>
      </c>
      <c r="L27" s="119" t="s">
        <v>951</v>
      </c>
      <c r="M27" s="168">
        <v>107</v>
      </c>
      <c r="N27" s="168">
        <v>8</v>
      </c>
      <c r="O27" s="168">
        <v>16</v>
      </c>
      <c r="P27" s="168">
        <v>2</v>
      </c>
      <c r="Q27" s="168">
        <v>2</v>
      </c>
      <c r="R27" s="168">
        <v>0</v>
      </c>
      <c r="S27" s="168">
        <v>0</v>
      </c>
      <c r="T27" s="166"/>
    </row>
    <row r="28" spans="1:22" s="146" customFormat="1" ht="32.4" x14ac:dyDescent="0.3">
      <c r="A28" s="169">
        <v>107</v>
      </c>
      <c r="B28" s="170" t="s">
        <v>36</v>
      </c>
      <c r="C28" s="171" t="s">
        <v>26</v>
      </c>
      <c r="D28" s="172">
        <f>SUM(D26)</f>
        <v>146000</v>
      </c>
      <c r="E28" s="172">
        <f>SUM(E26)</f>
        <v>76282</v>
      </c>
      <c r="F28" s="171"/>
      <c r="G28" s="173"/>
      <c r="H28" s="173"/>
      <c r="I28" s="171"/>
      <c r="J28" s="171"/>
      <c r="K28" s="171"/>
      <c r="L28" s="171"/>
      <c r="M28" s="169"/>
      <c r="N28" s="169"/>
      <c r="O28" s="169"/>
      <c r="P28" s="169">
        <f>SUM(P27)</f>
        <v>2</v>
      </c>
      <c r="Q28" s="169">
        <f t="shared" ref="Q28:S28" si="4">SUM(Q27)</f>
        <v>2</v>
      </c>
      <c r="R28" s="169">
        <f t="shared" si="4"/>
        <v>0</v>
      </c>
      <c r="S28" s="169">
        <f t="shared" si="4"/>
        <v>0</v>
      </c>
      <c r="T28" s="171"/>
    </row>
    <row r="29" spans="1:22" s="45" customFormat="1" ht="32.4" x14ac:dyDescent="0.3">
      <c r="A29" s="39">
        <v>107</v>
      </c>
      <c r="B29" s="40" t="s">
        <v>37</v>
      </c>
      <c r="C29" s="41" t="s">
        <v>26</v>
      </c>
      <c r="D29" s="42">
        <f>SUM(D11,D14,D19,D25,D28)</f>
        <v>941000</v>
      </c>
      <c r="E29" s="42">
        <f>SUM(E11,E14,E19,E25,E28)</f>
        <v>619925</v>
      </c>
      <c r="F29" s="41"/>
      <c r="G29" s="43"/>
      <c r="H29" s="44"/>
      <c r="I29" s="41"/>
      <c r="J29" s="41"/>
      <c r="K29" s="41"/>
      <c r="L29" s="41"/>
      <c r="M29" s="39"/>
      <c r="N29" s="39"/>
      <c r="O29" s="39"/>
      <c r="P29" s="39">
        <f>SUM(P11,P14,P19,P25,P28)</f>
        <v>12</v>
      </c>
      <c r="Q29" s="39">
        <f>SUM(Q11,Q14,Q19,Q25,Q28)</f>
        <v>9</v>
      </c>
      <c r="R29" s="39">
        <f>SUM(R11,R14,R19,R25,R28)</f>
        <v>0</v>
      </c>
      <c r="S29" s="39">
        <f>SUM(S11,S14,S19,S25,S28)</f>
        <v>3</v>
      </c>
      <c r="T29" s="41"/>
    </row>
    <row r="30" spans="1:22" s="15" customFormat="1" ht="32.4" x14ac:dyDescent="0.3">
      <c r="A30" s="8">
        <v>107</v>
      </c>
      <c r="B30" s="9" t="s">
        <v>38</v>
      </c>
      <c r="C30" s="9" t="s">
        <v>35</v>
      </c>
      <c r="D30" s="10">
        <v>82000</v>
      </c>
      <c r="E30" s="10">
        <f>SUM(E31:E31)</f>
        <v>104832</v>
      </c>
      <c r="F30" s="9"/>
      <c r="G30" s="11" t="s">
        <v>576</v>
      </c>
      <c r="H30" s="12"/>
      <c r="I30" s="9"/>
      <c r="J30" s="9"/>
      <c r="K30" s="9"/>
      <c r="L30" s="9"/>
      <c r="M30" s="13"/>
      <c r="N30" s="13"/>
      <c r="O30" s="13"/>
      <c r="P30" s="13"/>
      <c r="Q30" s="13"/>
      <c r="R30" s="13"/>
      <c r="S30" s="13"/>
      <c r="T30" s="14"/>
    </row>
    <row r="31" spans="1:22" s="22" customFormat="1" ht="48.6" x14ac:dyDescent="0.3">
      <c r="A31" s="8"/>
      <c r="B31" s="17"/>
      <c r="C31" s="17"/>
      <c r="D31" s="10"/>
      <c r="E31" s="10">
        <v>104832</v>
      </c>
      <c r="F31" s="35" t="s">
        <v>113</v>
      </c>
      <c r="G31" s="11" t="s">
        <v>544</v>
      </c>
      <c r="H31" s="11" t="s">
        <v>547</v>
      </c>
      <c r="I31" s="9" t="s">
        <v>569</v>
      </c>
      <c r="J31" s="9"/>
      <c r="K31" s="9" t="s">
        <v>567</v>
      </c>
      <c r="L31" s="19" t="s">
        <v>952</v>
      </c>
      <c r="M31" s="20">
        <v>107</v>
      </c>
      <c r="N31" s="13">
        <v>11</v>
      </c>
      <c r="O31" s="20">
        <v>21</v>
      </c>
      <c r="P31" s="20">
        <v>1</v>
      </c>
      <c r="Q31" s="20">
        <v>0</v>
      </c>
      <c r="R31" s="20">
        <v>0</v>
      </c>
      <c r="S31" s="46">
        <v>1</v>
      </c>
      <c r="T31" s="47" t="s">
        <v>773</v>
      </c>
    </row>
    <row r="32" spans="1:22" s="15" customFormat="1" x14ac:dyDescent="0.3">
      <c r="A32" s="8"/>
      <c r="B32" s="9"/>
      <c r="C32" s="9"/>
      <c r="D32" s="10">
        <v>81000</v>
      </c>
      <c r="E32" s="10">
        <f>SUM(E33:E33)</f>
        <v>57000</v>
      </c>
      <c r="F32" s="9"/>
      <c r="G32" s="11" t="s">
        <v>577</v>
      </c>
      <c r="H32" s="12"/>
      <c r="I32" s="9"/>
      <c r="J32" s="9"/>
      <c r="K32" s="9"/>
      <c r="L32" s="9"/>
      <c r="M32" s="13"/>
      <c r="N32" s="13"/>
      <c r="O32" s="13"/>
      <c r="P32" s="13"/>
      <c r="Q32" s="13"/>
      <c r="R32" s="13"/>
      <c r="S32" s="13"/>
      <c r="T32" s="14"/>
    </row>
    <row r="33" spans="1:20" s="22" customFormat="1" ht="32.4" x14ac:dyDescent="0.3">
      <c r="A33" s="8"/>
      <c r="B33" s="17"/>
      <c r="C33" s="17"/>
      <c r="D33" s="10"/>
      <c r="E33" s="10">
        <v>57000</v>
      </c>
      <c r="F33" s="35" t="s">
        <v>113</v>
      </c>
      <c r="G33" s="26" t="s">
        <v>545</v>
      </c>
      <c r="H33" s="11" t="s">
        <v>548</v>
      </c>
      <c r="I33" s="9" t="s">
        <v>568</v>
      </c>
      <c r="J33" s="9"/>
      <c r="K33" s="9" t="s">
        <v>550</v>
      </c>
      <c r="L33" s="19" t="s">
        <v>953</v>
      </c>
      <c r="M33" s="20">
        <v>107</v>
      </c>
      <c r="N33" s="20">
        <v>11</v>
      </c>
      <c r="O33" s="20">
        <v>15</v>
      </c>
      <c r="P33" s="20">
        <v>1</v>
      </c>
      <c r="Q33" s="20">
        <v>0</v>
      </c>
      <c r="R33" s="20">
        <v>0</v>
      </c>
      <c r="S33" s="46">
        <v>1</v>
      </c>
      <c r="T33" s="47"/>
    </row>
    <row r="34" spans="1:20" s="15" customFormat="1" ht="32.4" x14ac:dyDescent="0.3">
      <c r="A34" s="8"/>
      <c r="B34" s="9"/>
      <c r="C34" s="9"/>
      <c r="D34" s="10">
        <v>75000</v>
      </c>
      <c r="E34" s="10">
        <f>SUM(E35)</f>
        <v>74756</v>
      </c>
      <c r="F34" s="9"/>
      <c r="G34" s="11" t="s">
        <v>39</v>
      </c>
      <c r="H34" s="91"/>
      <c r="I34" s="91"/>
      <c r="J34" s="91"/>
      <c r="K34" s="91"/>
      <c r="L34" s="91"/>
      <c r="M34" s="91"/>
      <c r="N34" s="91"/>
      <c r="O34" s="91"/>
      <c r="P34" s="91"/>
      <c r="Q34" s="91"/>
      <c r="R34" s="91"/>
      <c r="S34" s="91"/>
      <c r="T34" s="14"/>
    </row>
    <row r="35" spans="1:20" s="22" customFormat="1" ht="48.6" x14ac:dyDescent="0.3">
      <c r="A35" s="48"/>
      <c r="B35" s="17"/>
      <c r="C35" s="17"/>
      <c r="D35" s="10"/>
      <c r="E35" s="10">
        <v>74756</v>
      </c>
      <c r="F35" s="35" t="s">
        <v>113</v>
      </c>
      <c r="G35" s="26" t="s">
        <v>546</v>
      </c>
      <c r="H35" s="12" t="s">
        <v>549</v>
      </c>
      <c r="I35" s="9" t="s">
        <v>570</v>
      </c>
      <c r="J35" s="9"/>
      <c r="K35" s="9" t="s">
        <v>551</v>
      </c>
      <c r="L35" s="9" t="s">
        <v>954</v>
      </c>
      <c r="M35" s="13">
        <v>107</v>
      </c>
      <c r="N35" s="13">
        <v>12</v>
      </c>
      <c r="O35" s="13">
        <v>26</v>
      </c>
      <c r="P35" s="13">
        <v>1</v>
      </c>
      <c r="Q35" s="13">
        <v>0</v>
      </c>
      <c r="R35" s="13">
        <v>0</v>
      </c>
      <c r="S35" s="13">
        <v>1</v>
      </c>
      <c r="T35" s="47"/>
    </row>
    <row r="36" spans="1:20" s="36" customFormat="1" ht="32.4" x14ac:dyDescent="0.3">
      <c r="A36" s="28">
        <v>107</v>
      </c>
      <c r="B36" s="29" t="s">
        <v>40</v>
      </c>
      <c r="C36" s="30" t="s">
        <v>35</v>
      </c>
      <c r="D36" s="31">
        <f>SUM(D30,D32,D34)</f>
        <v>238000</v>
      </c>
      <c r="E36" s="31">
        <f>SUM(E30,E32,E34)</f>
        <v>236588</v>
      </c>
      <c r="F36" s="30"/>
      <c r="G36" s="32"/>
      <c r="H36" s="33"/>
      <c r="I36" s="30"/>
      <c r="J36" s="30"/>
      <c r="K36" s="30"/>
      <c r="L36" s="30"/>
      <c r="M36" s="28"/>
      <c r="N36" s="28"/>
      <c r="O36" s="28"/>
      <c r="P36" s="28">
        <f>SUM(P30:P35)</f>
        <v>3</v>
      </c>
      <c r="Q36" s="28">
        <f>SUM(Q30:Q35)</f>
        <v>0</v>
      </c>
      <c r="R36" s="28">
        <f>SUM(R30:R35)</f>
        <v>0</v>
      </c>
      <c r="S36" s="28">
        <f>SUM(S30:S35)</f>
        <v>3</v>
      </c>
      <c r="T36" s="30"/>
    </row>
    <row r="37" spans="1:20" s="15" customFormat="1" ht="64.8" x14ac:dyDescent="0.3">
      <c r="A37" s="8">
        <v>107</v>
      </c>
      <c r="B37" s="9" t="s">
        <v>41</v>
      </c>
      <c r="C37" s="9" t="s">
        <v>29</v>
      </c>
      <c r="D37" s="10">
        <v>90000</v>
      </c>
      <c r="E37" s="10">
        <v>0</v>
      </c>
      <c r="F37" s="9"/>
      <c r="G37" s="11" t="s">
        <v>627</v>
      </c>
      <c r="H37" s="12"/>
      <c r="I37" s="9"/>
      <c r="J37" s="9"/>
      <c r="K37" s="9"/>
      <c r="L37" s="9"/>
      <c r="M37" s="13"/>
      <c r="N37" s="13"/>
      <c r="O37" s="13"/>
      <c r="P37" s="13"/>
      <c r="Q37" s="13"/>
      <c r="R37" s="13"/>
      <c r="S37" s="13"/>
      <c r="T37" s="14" t="s">
        <v>571</v>
      </c>
    </row>
    <row r="38" spans="1:20" s="36" customFormat="1" ht="32.4" x14ac:dyDescent="0.3">
      <c r="A38" s="28">
        <v>107</v>
      </c>
      <c r="B38" s="29" t="s">
        <v>42</v>
      </c>
      <c r="C38" s="30" t="s">
        <v>35</v>
      </c>
      <c r="D38" s="31">
        <f>SUM(D37)</f>
        <v>90000</v>
      </c>
      <c r="E38" s="31">
        <f>SUM(E37)</f>
        <v>0</v>
      </c>
      <c r="F38" s="30"/>
      <c r="G38" s="32"/>
      <c r="H38" s="33"/>
      <c r="I38" s="30"/>
      <c r="J38" s="30"/>
      <c r="K38" s="30"/>
      <c r="L38" s="30"/>
      <c r="M38" s="28"/>
      <c r="N38" s="28"/>
      <c r="O38" s="28"/>
      <c r="P38" s="28">
        <f>SUM(P37:P37)</f>
        <v>0</v>
      </c>
      <c r="Q38" s="28">
        <f>SUM(Q37:Q37)</f>
        <v>0</v>
      </c>
      <c r="R38" s="28">
        <f>SUM(R37:R37)</f>
        <v>0</v>
      </c>
      <c r="S38" s="28">
        <f>SUM(S37:S37)</f>
        <v>0</v>
      </c>
      <c r="T38" s="30"/>
    </row>
    <row r="39" spans="1:20" s="15" customFormat="1" ht="32.4" x14ac:dyDescent="0.3">
      <c r="A39" s="8">
        <v>107</v>
      </c>
      <c r="B39" s="9" t="s">
        <v>43</v>
      </c>
      <c r="C39" s="9" t="s">
        <v>29</v>
      </c>
      <c r="D39" s="10">
        <v>178000</v>
      </c>
      <c r="E39" s="10">
        <f>SUM(E40:E42)</f>
        <v>187972</v>
      </c>
      <c r="F39" s="9"/>
      <c r="G39" s="11" t="s">
        <v>44</v>
      </c>
      <c r="H39" s="12"/>
      <c r="I39" s="9"/>
      <c r="J39" s="9"/>
      <c r="K39" s="9"/>
      <c r="L39" s="9"/>
      <c r="M39" s="13"/>
      <c r="N39" s="13"/>
      <c r="O39" s="13"/>
      <c r="P39" s="13"/>
      <c r="Q39" s="13"/>
      <c r="R39" s="13"/>
      <c r="S39" s="13"/>
      <c r="T39" s="14"/>
    </row>
    <row r="40" spans="1:20" s="22" customFormat="1" ht="32.4" x14ac:dyDescent="0.3">
      <c r="A40" s="8"/>
      <c r="B40" s="38"/>
      <c r="C40" s="17"/>
      <c r="D40" s="10"/>
      <c r="E40" s="10">
        <v>34906</v>
      </c>
      <c r="F40" s="9" t="s">
        <v>111</v>
      </c>
      <c r="G40" s="11" t="s">
        <v>125</v>
      </c>
      <c r="H40" s="93" t="s">
        <v>552</v>
      </c>
      <c r="I40" s="93" t="s">
        <v>555</v>
      </c>
      <c r="J40" s="93" t="s">
        <v>558</v>
      </c>
      <c r="K40" s="93" t="s">
        <v>572</v>
      </c>
      <c r="L40" s="93" t="s">
        <v>955</v>
      </c>
      <c r="M40" s="20">
        <v>107</v>
      </c>
      <c r="N40" s="179" t="s">
        <v>561</v>
      </c>
      <c r="O40" s="180" t="s">
        <v>575</v>
      </c>
      <c r="P40" s="20">
        <v>2</v>
      </c>
      <c r="Q40" s="20">
        <v>0</v>
      </c>
      <c r="R40" s="20">
        <v>0</v>
      </c>
      <c r="S40" s="20">
        <v>2</v>
      </c>
      <c r="T40" s="92"/>
    </row>
    <row r="41" spans="1:20" s="22" customFormat="1" ht="48.6" x14ac:dyDescent="0.3">
      <c r="A41" s="16"/>
      <c r="B41" s="23"/>
      <c r="C41" s="17"/>
      <c r="D41" s="10"/>
      <c r="E41" s="10">
        <v>85672</v>
      </c>
      <c r="F41" s="9" t="s">
        <v>111</v>
      </c>
      <c r="G41" s="11" t="s">
        <v>125</v>
      </c>
      <c r="H41" s="26" t="s">
        <v>553</v>
      </c>
      <c r="I41" s="9" t="s">
        <v>556</v>
      </c>
      <c r="J41" s="38" t="s">
        <v>559</v>
      </c>
      <c r="K41" s="17" t="s">
        <v>573</v>
      </c>
      <c r="L41" s="9" t="s">
        <v>956</v>
      </c>
      <c r="M41" s="20">
        <v>107</v>
      </c>
      <c r="N41" s="180" t="s">
        <v>562</v>
      </c>
      <c r="O41" s="20">
        <v>17</v>
      </c>
      <c r="P41" s="20">
        <v>2</v>
      </c>
      <c r="Q41" s="20">
        <v>0</v>
      </c>
      <c r="R41" s="20">
        <v>0</v>
      </c>
      <c r="S41" s="20">
        <v>2</v>
      </c>
      <c r="T41" s="27"/>
    </row>
    <row r="42" spans="1:20" s="22" customFormat="1" ht="43.2" customHeight="1" x14ac:dyDescent="0.3">
      <c r="A42" s="16"/>
      <c r="B42" s="23"/>
      <c r="C42" s="17"/>
      <c r="D42" s="10"/>
      <c r="E42" s="10">
        <v>67394</v>
      </c>
      <c r="F42" s="9" t="s">
        <v>111</v>
      </c>
      <c r="G42" s="11" t="s">
        <v>125</v>
      </c>
      <c r="H42" s="26" t="s">
        <v>554</v>
      </c>
      <c r="I42" s="9" t="s">
        <v>557</v>
      </c>
      <c r="J42" s="9" t="s">
        <v>560</v>
      </c>
      <c r="K42" s="17" t="s">
        <v>574</v>
      </c>
      <c r="L42" s="9" t="s">
        <v>957</v>
      </c>
      <c r="M42" s="20">
        <v>107</v>
      </c>
      <c r="N42" s="20">
        <v>10</v>
      </c>
      <c r="O42" s="20">
        <v>18</v>
      </c>
      <c r="P42" s="20">
        <v>2</v>
      </c>
      <c r="Q42" s="20">
        <v>0</v>
      </c>
      <c r="R42" s="20">
        <v>0</v>
      </c>
      <c r="S42" s="20">
        <v>2</v>
      </c>
      <c r="T42" s="27" t="s">
        <v>774</v>
      </c>
    </row>
    <row r="43" spans="1:20" s="22" customFormat="1" ht="81" x14ac:dyDescent="0.3">
      <c r="A43" s="16"/>
      <c r="B43" s="23"/>
      <c r="C43" s="17"/>
      <c r="D43" s="10">
        <v>62000</v>
      </c>
      <c r="E43" s="10">
        <v>0</v>
      </c>
      <c r="F43" s="9"/>
      <c r="G43" s="11" t="s">
        <v>582</v>
      </c>
      <c r="H43" s="26"/>
      <c r="I43" s="9"/>
      <c r="J43" s="9"/>
      <c r="K43" s="17"/>
      <c r="L43" s="9"/>
      <c r="M43" s="20"/>
      <c r="N43" s="20"/>
      <c r="O43" s="20"/>
      <c r="P43" s="20"/>
      <c r="Q43" s="20"/>
      <c r="R43" s="20"/>
      <c r="S43" s="20"/>
      <c r="T43" s="182" t="s">
        <v>765</v>
      </c>
    </row>
    <row r="44" spans="1:20" s="34" customFormat="1" ht="32.4" x14ac:dyDescent="0.3">
      <c r="A44" s="28">
        <v>107</v>
      </c>
      <c r="B44" s="29" t="s">
        <v>45</v>
      </c>
      <c r="C44" s="30" t="s">
        <v>26</v>
      </c>
      <c r="D44" s="31">
        <f>SUM(D39,D43)</f>
        <v>240000</v>
      </c>
      <c r="E44" s="31">
        <f>SUM(E39)</f>
        <v>187972</v>
      </c>
      <c r="F44" s="30"/>
      <c r="G44" s="32"/>
      <c r="H44" s="33"/>
      <c r="I44" s="30"/>
      <c r="J44" s="30"/>
      <c r="K44" s="30"/>
      <c r="L44" s="30"/>
      <c r="M44" s="28"/>
      <c r="N44" s="28"/>
      <c r="O44" s="28"/>
      <c r="P44" s="28">
        <f>SUM(P39:P42)</f>
        <v>6</v>
      </c>
      <c r="Q44" s="28">
        <f>SUM(Q39:Q42)</f>
        <v>0</v>
      </c>
      <c r="R44" s="28">
        <f>SUM(R39:R42)</f>
        <v>0</v>
      </c>
      <c r="S44" s="28">
        <f>SUM(S39:S42)</f>
        <v>6</v>
      </c>
      <c r="T44" s="30"/>
    </row>
    <row r="45" spans="1:20" s="53" customFormat="1" ht="32.4" x14ac:dyDescent="0.3">
      <c r="A45" s="39">
        <v>107</v>
      </c>
      <c r="B45" s="49" t="s">
        <v>46</v>
      </c>
      <c r="C45" s="50" t="s">
        <v>26</v>
      </c>
      <c r="D45" s="51">
        <f>SUM(D29,D36,D38,D44)</f>
        <v>1509000</v>
      </c>
      <c r="E45" s="51">
        <f>SUM(E29,E36,E38,E44)</f>
        <v>1044485</v>
      </c>
      <c r="F45" s="50"/>
      <c r="G45" s="44"/>
      <c r="H45" s="44"/>
      <c r="I45" s="50"/>
      <c r="J45" s="50"/>
      <c r="K45" s="50"/>
      <c r="L45" s="50"/>
      <c r="M45" s="52"/>
      <c r="N45" s="52"/>
      <c r="O45" s="52"/>
      <c r="P45" s="52">
        <f>SUM(P29,P36,P38,P44)</f>
        <v>21</v>
      </c>
      <c r="Q45" s="52">
        <f>SUM(Q29,Q36,Q38,Q44)</f>
        <v>9</v>
      </c>
      <c r="R45" s="52">
        <f>SUM(R29,R36,R38,R44)</f>
        <v>0</v>
      </c>
      <c r="S45" s="52">
        <f>SUM(S29,S36,S38,S44)</f>
        <v>12</v>
      </c>
      <c r="T45" s="50"/>
    </row>
    <row r="46" spans="1:20" s="65" customFormat="1" ht="32.4" x14ac:dyDescent="0.3">
      <c r="A46" s="58">
        <v>106</v>
      </c>
      <c r="B46" s="55" t="s">
        <v>47</v>
      </c>
      <c r="C46" s="24"/>
      <c r="D46" s="56"/>
      <c r="E46" s="56">
        <f>SUM(E47:E47)</f>
        <v>46381</v>
      </c>
      <c r="F46" s="57"/>
      <c r="G46" s="57" t="s">
        <v>135</v>
      </c>
      <c r="H46" s="57"/>
      <c r="I46" s="55"/>
      <c r="J46" s="55"/>
      <c r="K46" s="55"/>
      <c r="L46" s="55"/>
      <c r="M46" s="58"/>
      <c r="N46" s="58"/>
      <c r="O46" s="58"/>
      <c r="P46" s="58"/>
      <c r="Q46" s="58"/>
      <c r="R46" s="58"/>
      <c r="S46" s="58"/>
      <c r="T46" s="55"/>
    </row>
    <row r="47" spans="1:20" s="59" customFormat="1" ht="41.4" customHeight="1" x14ac:dyDescent="0.3">
      <c r="A47" s="54"/>
      <c r="B47" s="55"/>
      <c r="C47" s="55"/>
      <c r="D47" s="56"/>
      <c r="E47" s="56">
        <v>46381</v>
      </c>
      <c r="F47" s="35" t="s">
        <v>113</v>
      </c>
      <c r="G47" s="57" t="s">
        <v>541</v>
      </c>
      <c r="H47" s="57" t="s">
        <v>542</v>
      </c>
      <c r="I47" s="55" t="s">
        <v>543</v>
      </c>
      <c r="J47" s="37"/>
      <c r="K47" s="55" t="s">
        <v>566</v>
      </c>
      <c r="L47" s="55" t="s">
        <v>958</v>
      </c>
      <c r="M47" s="58">
        <v>107</v>
      </c>
      <c r="N47" s="58">
        <v>12</v>
      </c>
      <c r="O47" s="58">
        <v>18</v>
      </c>
      <c r="P47" s="58">
        <v>3</v>
      </c>
      <c r="Q47" s="58">
        <v>2</v>
      </c>
      <c r="R47" s="58">
        <v>0</v>
      </c>
      <c r="S47" s="58">
        <v>1</v>
      </c>
      <c r="T47" s="55"/>
    </row>
    <row r="48" spans="1:20" s="64" customFormat="1" ht="32.4" x14ac:dyDescent="0.3">
      <c r="A48" s="28">
        <v>106</v>
      </c>
      <c r="B48" s="60" t="s">
        <v>48</v>
      </c>
      <c r="C48" s="60"/>
      <c r="D48" s="61"/>
      <c r="E48" s="61">
        <f>SUM(E46:E46)</f>
        <v>46381</v>
      </c>
      <c r="F48" s="62"/>
      <c r="G48" s="33"/>
      <c r="H48" s="33"/>
      <c r="I48" s="60"/>
      <c r="J48" s="60"/>
      <c r="K48" s="60"/>
      <c r="L48" s="60"/>
      <c r="M48" s="63"/>
      <c r="N48" s="63"/>
      <c r="O48" s="63"/>
      <c r="P48" s="63">
        <f>SUM(P46:P47)</f>
        <v>3</v>
      </c>
      <c r="Q48" s="63">
        <f>SUM(Q46:Q47)</f>
        <v>2</v>
      </c>
      <c r="R48" s="63">
        <f>SUM(R46:R47)</f>
        <v>0</v>
      </c>
      <c r="S48" s="63">
        <f>SUM(S46:S47)</f>
        <v>1</v>
      </c>
      <c r="T48" s="60"/>
    </row>
    <row r="49" spans="1:20" s="3" customFormat="1" x14ac:dyDescent="0.3">
      <c r="A49" s="66"/>
      <c r="B49" s="66"/>
      <c r="C49" s="66"/>
      <c r="D49" s="67"/>
      <c r="E49" s="67"/>
      <c r="G49" s="68"/>
      <c r="H49" s="69"/>
      <c r="I49" s="70"/>
      <c r="J49" s="70"/>
      <c r="K49" s="70"/>
      <c r="L49" s="70"/>
      <c r="M49" s="71"/>
      <c r="N49" s="71"/>
      <c r="O49" s="71"/>
      <c r="P49" s="71"/>
      <c r="Q49" s="71"/>
      <c r="R49" s="71"/>
      <c r="S49" s="71"/>
      <c r="T49" s="66"/>
    </row>
    <row r="50" spans="1:20" s="3" customFormat="1" x14ac:dyDescent="0.3">
      <c r="A50" s="66"/>
      <c r="B50" s="66"/>
      <c r="C50" s="66"/>
      <c r="D50" s="67"/>
      <c r="E50" s="67"/>
      <c r="G50" s="68"/>
      <c r="H50" s="69"/>
      <c r="I50" s="70"/>
      <c r="J50" s="70"/>
      <c r="K50" s="70"/>
      <c r="L50" s="70"/>
      <c r="M50" s="71"/>
      <c r="N50" s="71"/>
      <c r="O50" s="71"/>
      <c r="P50" s="71"/>
      <c r="Q50" s="71"/>
      <c r="R50" s="71"/>
      <c r="S50" s="71"/>
      <c r="T50" s="66"/>
    </row>
    <row r="51" spans="1:20" s="3" customFormat="1" x14ac:dyDescent="0.3">
      <c r="A51" s="66"/>
      <c r="B51" s="66"/>
      <c r="C51" s="66"/>
      <c r="D51" s="67"/>
      <c r="E51" s="67"/>
      <c r="G51" s="68"/>
      <c r="H51" s="69"/>
      <c r="I51" s="70"/>
      <c r="J51" s="70"/>
      <c r="K51" s="70"/>
      <c r="L51" s="70"/>
      <c r="M51" s="71"/>
      <c r="N51" s="71"/>
      <c r="O51" s="71"/>
      <c r="P51" s="71"/>
      <c r="Q51" s="71"/>
      <c r="R51" s="71"/>
      <c r="S51" s="71"/>
      <c r="T51" s="66"/>
    </row>
    <row r="52" spans="1:20" s="3" customFormat="1" x14ac:dyDescent="0.3">
      <c r="A52" s="66"/>
      <c r="B52" s="66"/>
      <c r="C52" s="66"/>
      <c r="D52" s="67"/>
      <c r="E52" s="67"/>
      <c r="G52" s="68"/>
      <c r="H52" s="69"/>
      <c r="I52" s="70"/>
      <c r="J52" s="70"/>
      <c r="K52" s="70"/>
      <c r="L52" s="70"/>
      <c r="M52" s="71"/>
      <c r="N52" s="71"/>
      <c r="O52" s="71"/>
      <c r="P52" s="71"/>
      <c r="Q52" s="71"/>
      <c r="R52" s="71"/>
      <c r="S52" s="71"/>
      <c r="T52" s="66"/>
    </row>
    <row r="53" spans="1:20" s="3" customFormat="1" x14ac:dyDescent="0.3">
      <c r="A53" s="66"/>
      <c r="B53" s="66"/>
      <c r="C53" s="66"/>
      <c r="D53" s="67"/>
      <c r="E53" s="67"/>
      <c r="G53" s="68"/>
      <c r="H53" s="69"/>
      <c r="I53" s="70"/>
      <c r="J53" s="70"/>
      <c r="K53" s="70"/>
      <c r="L53" s="70"/>
      <c r="M53" s="71"/>
      <c r="N53" s="71"/>
      <c r="O53" s="71"/>
      <c r="P53" s="71"/>
      <c r="Q53" s="71"/>
      <c r="R53" s="71"/>
      <c r="S53" s="71"/>
      <c r="T53" s="66"/>
    </row>
    <row r="54" spans="1:20" s="3" customFormat="1" x14ac:dyDescent="0.3">
      <c r="A54" s="66"/>
      <c r="B54" s="66"/>
      <c r="C54" s="66"/>
      <c r="D54" s="67"/>
      <c r="E54" s="67"/>
      <c r="G54" s="68"/>
      <c r="H54" s="69"/>
      <c r="I54" s="70"/>
      <c r="J54" s="70"/>
      <c r="K54" s="70"/>
      <c r="L54" s="70"/>
      <c r="M54" s="71"/>
      <c r="N54" s="71"/>
      <c r="O54" s="71"/>
      <c r="P54" s="71"/>
      <c r="Q54" s="71"/>
      <c r="R54" s="71"/>
      <c r="S54" s="71"/>
      <c r="T54" s="66"/>
    </row>
    <row r="55" spans="1:20" s="3" customFormat="1" x14ac:dyDescent="0.3">
      <c r="A55" s="66"/>
      <c r="B55" s="66"/>
      <c r="C55" s="66"/>
      <c r="D55" s="67"/>
      <c r="E55" s="67"/>
      <c r="G55" s="68"/>
      <c r="H55" s="69"/>
      <c r="I55" s="70"/>
      <c r="J55" s="70"/>
      <c r="K55" s="70"/>
      <c r="L55" s="70"/>
      <c r="M55" s="71"/>
      <c r="N55" s="71"/>
      <c r="O55" s="71"/>
      <c r="P55" s="71"/>
      <c r="Q55" s="71"/>
      <c r="R55" s="71"/>
      <c r="S55" s="71"/>
      <c r="T55" s="66"/>
    </row>
  </sheetData>
  <mergeCells count="13">
    <mergeCell ref="M5:O5"/>
    <mergeCell ref="P5:S5"/>
    <mergeCell ref="T5:T6"/>
    <mergeCell ref="A1:T1"/>
    <mergeCell ref="A2:T2"/>
    <mergeCell ref="A3:T3"/>
    <mergeCell ref="A4:T4"/>
    <mergeCell ref="A5:E5"/>
    <mergeCell ref="F5:F6"/>
    <mergeCell ref="G5:G6"/>
    <mergeCell ref="H5:H6"/>
    <mergeCell ref="I5:J5"/>
    <mergeCell ref="K5:L5"/>
  </mergeCells>
  <phoneticPr fontId="4" type="noConversion"/>
  <printOptions horizontalCentered="1"/>
  <pageMargins left="0.19685039370078741" right="0.19685039370078741" top="0.59055118110236227" bottom="0.47244094488188981" header="0.31496062992125984" footer="0.27559055118110237"/>
  <pageSetup paperSize="9" scale="74" fitToHeight="0" orientation="landscape"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已命名的範圍</vt:lpstr>
      </vt:variant>
      <vt:variant>
        <vt:i4>4</vt:i4>
      </vt:variant>
    </vt:vector>
  </HeadingPairs>
  <TitlesOfParts>
    <vt:vector size="6" baseType="lpstr">
      <vt:lpstr>107出國</vt:lpstr>
      <vt:lpstr>107大陸</vt:lpstr>
      <vt:lpstr>'107大陸'!Print_Area</vt:lpstr>
      <vt:lpstr>'107出國'!Print_Area</vt:lpstr>
      <vt:lpstr>'107大陸'!Print_Titles</vt:lpstr>
      <vt:lpstr>'107出國'!Print_Titles</vt:lpstr>
    </vt:vector>
  </TitlesOfParts>
  <Company>MOEA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周怡劭</dc:creator>
  <cp:lastModifiedBy>Win7User</cp:lastModifiedBy>
  <cp:lastPrinted>2019-03-21T02:34:13Z</cp:lastPrinted>
  <dcterms:created xsi:type="dcterms:W3CDTF">2017-03-21T10:26:55Z</dcterms:created>
  <dcterms:modified xsi:type="dcterms:W3CDTF">2019-04-19T12:02:16Z</dcterms:modified>
</cp:coreProperties>
</file>