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各年度" sheetId="1" r:id="rId1"/>
    <sheet name="111年" sheetId="2" r:id="rId2"/>
    <sheet name="110年" sheetId="3" r:id="rId3"/>
    <sheet name="109年" sheetId="4" r:id="rId4"/>
    <sheet name="108年" sheetId="5" r:id="rId5"/>
    <sheet name="107年" sheetId="6" r:id="rId6"/>
    <sheet name="106年" sheetId="7" r:id="rId7"/>
    <sheet name="105年" sheetId="8" r:id="rId8"/>
    <sheet name="104年" sheetId="9" r:id="rId9"/>
    <sheet name="103年" sheetId="10" r:id="rId10"/>
    <sheet name="102年" sheetId="11" r:id="rId11"/>
    <sheet name="101年" sheetId="12" r:id="rId12"/>
    <sheet name="100年" sheetId="13" r:id="rId13"/>
    <sheet name="99年" sheetId="14" r:id="rId14"/>
    <sheet name="98年" sheetId="15" r:id="rId15"/>
  </sheets>
  <definedNames/>
  <calcPr fullCalcOnLoad="1"/>
</workbook>
</file>

<file path=xl/sharedStrings.xml><?xml version="1.0" encoding="utf-8"?>
<sst xmlns="http://schemas.openxmlformats.org/spreadsheetml/2006/main" count="456" uniqueCount="51">
  <si>
    <t>智慧財產專業人員培訓課程性別統計表</t>
  </si>
  <si>
    <t>年度</t>
  </si>
  <si>
    <t>項目</t>
  </si>
  <si>
    <t>性別</t>
  </si>
  <si>
    <t>學員人次</t>
  </si>
  <si>
    <t>學員比例</t>
  </si>
  <si>
    <t>智慧財產專業人員培訓課程</t>
  </si>
  <si>
    <t>合計</t>
  </si>
  <si>
    <t>男性</t>
  </si>
  <si>
    <t>女性</t>
  </si>
  <si>
    <t>資料來源：經濟部智慧財產局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</si>
  <si>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111</t>
    </r>
    <r>
      <rPr>
        <sz val="12"/>
        <rFont val="標楷體"/>
        <family val="4"/>
      </rPr>
      <t>年</t>
    </r>
  </si>
  <si>
    <t>總計</t>
  </si>
  <si>
    <t>培訓班</t>
  </si>
  <si>
    <t>高階班</t>
  </si>
  <si>
    <t>司法院專班</t>
  </si>
  <si>
    <t>人次</t>
  </si>
  <si>
    <t>%</t>
  </si>
  <si>
    <t>實體</t>
  </si>
  <si>
    <t>線上</t>
  </si>
  <si>
    <t>班次</t>
  </si>
  <si>
    <t>合計人次</t>
  </si>
  <si>
    <t>男</t>
  </si>
  <si>
    <t>女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</si>
  <si>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110</t>
    </r>
    <r>
      <rPr>
        <sz val="12"/>
        <rFont val="標楷體"/>
        <family val="4"/>
      </rPr>
      <t>年</t>
    </r>
  </si>
  <si>
    <t>大專技轉專班</t>
  </si>
  <si>
    <t>企業專班</t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</si>
  <si>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109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</si>
  <si>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</si>
  <si>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</t>
    </r>
  </si>
  <si>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</t>
    </r>
  </si>
  <si>
    <t>法務部專班</t>
  </si>
  <si>
    <t>中華民國105年</t>
  </si>
  <si>
    <t>種籽師資進修班</t>
  </si>
  <si>
    <t>中華民國104年</t>
  </si>
  <si>
    <t>中華民國103年</t>
  </si>
  <si>
    <t>中華民國102年</t>
  </si>
  <si>
    <t>中小學專班</t>
  </si>
  <si>
    <t>大專技轉研發專班</t>
  </si>
  <si>
    <t>中華民國101年</t>
  </si>
  <si>
    <t>中華民國100年</t>
  </si>
  <si>
    <t>人次數按課程分</t>
  </si>
  <si>
    <t>法官專班</t>
  </si>
  <si>
    <t>檢察官專班</t>
  </si>
  <si>
    <t>種籽師資</t>
  </si>
  <si>
    <t>進修專班</t>
  </si>
  <si>
    <r>
      <rPr>
        <sz val="14"/>
        <rFont val="標楷體"/>
        <family val="4"/>
      </rPr>
      <t>百分比</t>
    </r>
    <r>
      <rPr>
        <sz val="14"/>
        <rFont val="Times New Roman"/>
        <family val="1"/>
      </rPr>
      <t>%</t>
    </r>
  </si>
  <si>
    <t>中華民國99年</t>
  </si>
  <si>
    <t>技轉專班</t>
  </si>
  <si>
    <t>中華民國98年</t>
  </si>
  <si>
    <t>國營專班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</si>
</sst>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General"/>
    <numFmt numFmtId="167" formatCode="#,##0"/>
    <numFmt numFmtId="168" formatCode="#,##0\ "/>
  </numFmts>
  <fonts count="14">
    <font>
      <sz val="12"/>
      <name val="新細明體"/>
      <family val="1"/>
    </font>
    <font>
      <sz val="10"/>
      <name val="Arial"/>
      <family val="0"/>
    </font>
    <font>
      <sz val="12"/>
      <name val="標楷體"/>
      <family val="4"/>
    </font>
    <font>
      <sz val="18"/>
      <name val="標楷體"/>
      <family val="4"/>
    </font>
    <font>
      <sz val="12"/>
      <name val="Arial"/>
      <family val="2"/>
    </font>
    <font>
      <sz val="12"/>
      <color indexed="8"/>
      <name val="標楷體"/>
      <family val="4"/>
    </font>
    <font>
      <sz val="11"/>
      <name val="標楷體"/>
      <family val="4"/>
    </font>
    <font>
      <sz val="16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4"/>
      <color indexed="8"/>
      <name val="Times New Roman"/>
      <family val="1"/>
    </font>
    <font>
      <sz val="16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Border="1" applyAlignment="1">
      <alignment vertical="center"/>
    </xf>
    <xf numFmtId="164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3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4" fillId="2" borderId="4" xfId="0" applyNumberFormat="1" applyFont="1" applyFill="1" applyBorder="1" applyAlignment="1">
      <alignment horizontal="right" vertical="center"/>
    </xf>
    <xf numFmtId="164" fontId="4" fillId="0" borderId="5" xfId="0" applyFont="1" applyBorder="1" applyAlignment="1">
      <alignment horizontal="right" vertical="center"/>
    </xf>
    <xf numFmtId="165" fontId="4" fillId="0" borderId="6" xfId="0" applyNumberFormat="1" applyFont="1" applyBorder="1" applyAlignment="1">
      <alignment horizontal="right" vertical="center"/>
    </xf>
    <xf numFmtId="164" fontId="5" fillId="0" borderId="2" xfId="0" applyFont="1" applyBorder="1" applyAlignment="1">
      <alignment horizontal="center" vertical="center"/>
    </xf>
    <xf numFmtId="164" fontId="4" fillId="0" borderId="7" xfId="0" applyFont="1" applyBorder="1" applyAlignment="1">
      <alignment horizontal="right" vertical="center"/>
    </xf>
    <xf numFmtId="165" fontId="4" fillId="0" borderId="8" xfId="0" applyNumberFormat="1" applyFont="1" applyBorder="1" applyAlignment="1">
      <alignment horizontal="right" vertical="center"/>
    </xf>
    <xf numFmtId="167" fontId="4" fillId="2" borderId="9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7" fontId="4" fillId="0" borderId="10" xfId="0" applyNumberFormat="1" applyFont="1" applyFill="1" applyBorder="1" applyAlignment="1">
      <alignment horizontal="right" vertical="center"/>
    </xf>
    <xf numFmtId="167" fontId="4" fillId="0" borderId="11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167" fontId="4" fillId="2" borderId="13" xfId="0" applyNumberFormat="1" applyFont="1" applyFill="1" applyBorder="1" applyAlignment="1">
      <alignment horizontal="right" vertical="center"/>
    </xf>
    <xf numFmtId="165" fontId="4" fillId="2" borderId="6" xfId="0" applyNumberFormat="1" applyFont="1" applyFill="1" applyBorder="1" applyAlignment="1">
      <alignment horizontal="right" vertical="center"/>
    </xf>
    <xf numFmtId="167" fontId="4" fillId="0" borderId="13" xfId="0" applyNumberFormat="1" applyFont="1" applyBorder="1" applyAlignment="1">
      <alignment horizontal="right" vertical="center"/>
    </xf>
    <xf numFmtId="167" fontId="4" fillId="0" borderId="14" xfId="0" applyNumberFormat="1" applyFont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4" fontId="6" fillId="0" borderId="0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4" fontId="0" fillId="0" borderId="0" xfId="0" applyFont="1" applyAlignment="1">
      <alignment/>
    </xf>
    <xf numFmtId="164" fontId="7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 wrapText="1"/>
    </xf>
    <xf numFmtId="164" fontId="10" fillId="0" borderId="2" xfId="0" applyFont="1" applyFill="1" applyBorder="1" applyAlignment="1">
      <alignment horizontal="center" vertical="center"/>
    </xf>
    <xf numFmtId="168" fontId="10" fillId="0" borderId="2" xfId="0" applyNumberFormat="1" applyFont="1" applyFill="1" applyBorder="1" applyAlignment="1">
      <alignment horizontal="right" vertical="center" wrapText="1"/>
    </xf>
    <xf numFmtId="165" fontId="10" fillId="0" borderId="2" xfId="0" applyNumberFormat="1" applyFont="1" applyFill="1" applyBorder="1" applyAlignment="1">
      <alignment horizontal="right" vertical="center" wrapText="1"/>
    </xf>
    <xf numFmtId="164" fontId="10" fillId="0" borderId="2" xfId="0" applyFont="1" applyFill="1" applyBorder="1" applyAlignment="1">
      <alignment horizontal="right" vertical="center" wrapText="1"/>
    </xf>
    <xf numFmtId="164" fontId="10" fillId="0" borderId="2" xfId="0" applyFont="1" applyFill="1" applyBorder="1" applyAlignment="1">
      <alignment horizontal="right" vertical="center"/>
    </xf>
    <xf numFmtId="164" fontId="2" fillId="0" borderId="15" xfId="0" applyFont="1" applyBorder="1" applyAlignment="1">
      <alignment vertical="center" wrapText="1"/>
    </xf>
    <xf numFmtId="168" fontId="12" fillId="0" borderId="2" xfId="0" applyNumberFormat="1" applyFont="1" applyFill="1" applyBorder="1" applyAlignment="1">
      <alignment horizontal="right" vertical="center" wrapText="1"/>
    </xf>
    <xf numFmtId="165" fontId="12" fillId="0" borderId="2" xfId="0" applyNumberFormat="1" applyFont="1" applyFill="1" applyBorder="1" applyAlignment="1">
      <alignment horizontal="right" vertical="center" wrapText="1"/>
    </xf>
    <xf numFmtId="164" fontId="12" fillId="0" borderId="2" xfId="0" applyFont="1" applyFill="1" applyBorder="1" applyAlignment="1">
      <alignment horizontal="right" vertical="center"/>
    </xf>
    <xf numFmtId="164" fontId="0" fillId="0" borderId="0" xfId="0" applyBorder="1" applyAlignment="1">
      <alignment/>
    </xf>
    <xf numFmtId="164" fontId="13" fillId="0" borderId="0" xfId="0" applyFont="1" applyBorder="1" applyAlignment="1">
      <alignment/>
    </xf>
    <xf numFmtId="164" fontId="13" fillId="0" borderId="0" xfId="0" applyFont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Fill="1" applyAlignment="1">
      <alignment/>
    </xf>
    <xf numFmtId="165" fontId="12" fillId="0" borderId="2" xfId="0" applyNumberFormat="1" applyFont="1" applyFill="1" applyBorder="1" applyAlignment="1">
      <alignment horizontal="right" vertical="center"/>
    </xf>
    <xf numFmtId="164" fontId="2" fillId="0" borderId="0" xfId="0" applyFont="1" applyBorder="1" applyAlignment="1">
      <alignment horizontal="center" wrapText="1"/>
    </xf>
    <xf numFmtId="164" fontId="9" fillId="0" borderId="2" xfId="0" applyFont="1" applyBorder="1" applyAlignment="1">
      <alignment vertical="center"/>
    </xf>
    <xf numFmtId="164" fontId="0" fillId="0" borderId="0" xfId="0" applyFont="1" applyAlignment="1">
      <alignment horizontal="center"/>
    </xf>
    <xf numFmtId="168" fontId="10" fillId="0" borderId="2" xfId="0" applyNumberFormat="1" applyFont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164" fontId="10" fillId="0" borderId="2" xfId="0" applyFont="1" applyBorder="1" applyAlignment="1">
      <alignment horizontal="right" vertical="center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vertical="center" wrapText="1"/>
    </xf>
    <xf numFmtId="164" fontId="13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  <xf numFmtId="164" fontId="11" fillId="0" borderId="0" xfId="0" applyFont="1" applyAlignment="1">
      <alignment/>
    </xf>
    <xf numFmtId="164" fontId="11" fillId="0" borderId="0" xfId="0" applyFont="1" applyAlignment="1">
      <alignment horizontal="center"/>
    </xf>
    <xf numFmtId="164" fontId="9" fillId="0" borderId="2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3A2C7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F46"/>
  <sheetViews>
    <sheetView tabSelected="1" view="pageBreakPreview" zoomScale="90" zoomScaleSheetLayoutView="90" workbookViewId="0" topLeftCell="A1">
      <selection activeCell="G6" sqref="G6"/>
    </sheetView>
  </sheetViews>
  <sheetFormatPr defaultColWidth="9.00390625" defaultRowHeight="16.5"/>
  <cols>
    <col min="1" max="1" width="7.375" style="1" customWidth="1"/>
    <col min="2" max="2" width="27.875" style="2" customWidth="1"/>
    <col min="3" max="3" width="9.875" style="2" customWidth="1"/>
    <col min="4" max="4" width="15.00390625" style="2" customWidth="1"/>
    <col min="5" max="5" width="15.00390625" style="3" customWidth="1"/>
    <col min="6" max="16384" width="8.875" style="2" customWidth="1"/>
  </cols>
  <sheetData>
    <row r="1" spans="1:5" ht="38.25" customHeight="1">
      <c r="A1" s="4" t="s">
        <v>0</v>
      </c>
      <c r="B1" s="4"/>
      <c r="C1" s="4"/>
      <c r="D1" s="4"/>
      <c r="E1" s="4"/>
    </row>
    <row r="2" spans="1:5" ht="19.5" customHeight="1">
      <c r="A2" s="5"/>
      <c r="B2" s="5"/>
      <c r="C2" s="5"/>
      <c r="D2" s="5"/>
      <c r="E2" s="6"/>
    </row>
    <row r="3" spans="1:5" ht="15">
      <c r="A3" s="7" t="s">
        <v>1</v>
      </c>
      <c r="B3" s="8" t="s">
        <v>2</v>
      </c>
      <c r="C3" s="8" t="s">
        <v>3</v>
      </c>
      <c r="D3" s="9" t="s">
        <v>4</v>
      </c>
      <c r="E3" s="10" t="s">
        <v>5</v>
      </c>
    </row>
    <row r="4" spans="1:5" ht="15" customHeight="1">
      <c r="A4" s="7">
        <v>111</v>
      </c>
      <c r="B4" s="8" t="s">
        <v>6</v>
      </c>
      <c r="C4" s="9" t="s">
        <v>7</v>
      </c>
      <c r="D4" s="11">
        <f>SUM(D5:D6)</f>
        <v>762</v>
      </c>
      <c r="E4" s="12">
        <f>SUM(E5:E6)</f>
        <v>1</v>
      </c>
    </row>
    <row r="5" spans="1:5" ht="15">
      <c r="A5" s="7"/>
      <c r="B5" s="8"/>
      <c r="C5" s="9" t="s">
        <v>8</v>
      </c>
      <c r="D5" s="13">
        <v>269</v>
      </c>
      <c r="E5" s="14">
        <f>D5/D4</f>
        <v>0.353018372703412</v>
      </c>
    </row>
    <row r="6" spans="1:5" ht="15">
      <c r="A6" s="7"/>
      <c r="B6" s="8"/>
      <c r="C6" s="15" t="s">
        <v>9</v>
      </c>
      <c r="D6" s="16">
        <v>493</v>
      </c>
      <c r="E6" s="17">
        <f>D6/D4</f>
        <v>0.646981627296588</v>
      </c>
    </row>
    <row r="7" spans="1:5" ht="15" customHeight="1">
      <c r="A7" s="7">
        <v>110</v>
      </c>
      <c r="B7" s="8" t="s">
        <v>6</v>
      </c>
      <c r="C7" s="9" t="s">
        <v>7</v>
      </c>
      <c r="D7" s="11">
        <f>D8+D9</f>
        <v>960</v>
      </c>
      <c r="E7" s="12">
        <f>D7/D7</f>
        <v>1</v>
      </c>
    </row>
    <row r="8" spans="1:6" ht="15">
      <c r="A8" s="7"/>
      <c r="B8" s="8"/>
      <c r="C8" s="9" t="s">
        <v>8</v>
      </c>
      <c r="D8" s="13">
        <v>375</v>
      </c>
      <c r="E8" s="14">
        <f>D8/D7</f>
        <v>0.390625</v>
      </c>
      <c r="F8" s="1"/>
    </row>
    <row r="9" spans="1:5" ht="15">
      <c r="A9" s="7"/>
      <c r="B9" s="8"/>
      <c r="C9" s="15" t="s">
        <v>9</v>
      </c>
      <c r="D9" s="16">
        <v>585</v>
      </c>
      <c r="E9" s="17">
        <f>D9/D7</f>
        <v>0.609375</v>
      </c>
    </row>
    <row r="10" spans="1:5" ht="15" customHeight="1">
      <c r="A10" s="7">
        <v>109</v>
      </c>
      <c r="B10" s="8" t="s">
        <v>6</v>
      </c>
      <c r="C10" s="9" t="s">
        <v>7</v>
      </c>
      <c r="D10" s="18">
        <f>(D11+D12)</f>
        <v>643</v>
      </c>
      <c r="E10" s="12">
        <v>1</v>
      </c>
    </row>
    <row r="11" spans="1:6" ht="15">
      <c r="A11" s="7"/>
      <c r="B11" s="8"/>
      <c r="C11" s="9" t="s">
        <v>8</v>
      </c>
      <c r="D11" s="13">
        <v>271</v>
      </c>
      <c r="E11" s="19">
        <f>D11/D10</f>
        <v>0.421461897356143</v>
      </c>
      <c r="F11" s="1"/>
    </row>
    <row r="12" spans="1:5" ht="15">
      <c r="A12" s="7"/>
      <c r="B12" s="8"/>
      <c r="C12" s="15" t="s">
        <v>9</v>
      </c>
      <c r="D12" s="13">
        <v>372</v>
      </c>
      <c r="E12" s="19">
        <f>D12/D10</f>
        <v>0.578538102643857</v>
      </c>
    </row>
    <row r="13" spans="1:5" ht="15" customHeight="1">
      <c r="A13" s="7">
        <v>108</v>
      </c>
      <c r="B13" s="8" t="s">
        <v>6</v>
      </c>
      <c r="C13" s="9" t="s">
        <v>7</v>
      </c>
      <c r="D13" s="18">
        <v>633</v>
      </c>
      <c r="E13" s="12">
        <v>1</v>
      </c>
    </row>
    <row r="14" spans="1:5" ht="15">
      <c r="A14" s="7"/>
      <c r="B14" s="8"/>
      <c r="C14" s="9" t="s">
        <v>8</v>
      </c>
      <c r="D14" s="20">
        <v>247</v>
      </c>
      <c r="E14" s="19">
        <v>0.3902</v>
      </c>
    </row>
    <row r="15" spans="1:5" ht="15">
      <c r="A15" s="7"/>
      <c r="B15" s="8"/>
      <c r="C15" s="15" t="s">
        <v>9</v>
      </c>
      <c r="D15" s="21">
        <v>386</v>
      </c>
      <c r="E15" s="22">
        <v>0.6098</v>
      </c>
    </row>
    <row r="16" spans="1:5" ht="15" customHeight="1">
      <c r="A16" s="7">
        <v>107</v>
      </c>
      <c r="B16" s="8" t="s">
        <v>6</v>
      </c>
      <c r="C16" s="9" t="s">
        <v>7</v>
      </c>
      <c r="D16" s="18">
        <v>472</v>
      </c>
      <c r="E16" s="12">
        <v>1</v>
      </c>
    </row>
    <row r="17" spans="1:5" ht="15">
      <c r="A17" s="7"/>
      <c r="B17" s="8"/>
      <c r="C17" s="9" t="s">
        <v>8</v>
      </c>
      <c r="D17" s="20">
        <v>183</v>
      </c>
      <c r="E17" s="19">
        <v>0.3877</v>
      </c>
    </row>
    <row r="18" spans="1:5" ht="15">
      <c r="A18" s="7"/>
      <c r="B18" s="8"/>
      <c r="C18" s="15" t="s">
        <v>9</v>
      </c>
      <c r="D18" s="21">
        <v>289</v>
      </c>
      <c r="E18" s="22">
        <v>0.6123</v>
      </c>
    </row>
    <row r="19" spans="1:5" ht="15" customHeight="1">
      <c r="A19" s="7">
        <v>106</v>
      </c>
      <c r="B19" s="8" t="s">
        <v>6</v>
      </c>
      <c r="C19" s="9" t="s">
        <v>7</v>
      </c>
      <c r="D19" s="18">
        <v>503</v>
      </c>
      <c r="E19" s="12">
        <v>1</v>
      </c>
    </row>
    <row r="20" spans="1:5" ht="15">
      <c r="A20" s="7"/>
      <c r="B20" s="8"/>
      <c r="C20" s="9" t="s">
        <v>8</v>
      </c>
      <c r="D20" s="20">
        <v>251</v>
      </c>
      <c r="E20" s="19">
        <v>0.499</v>
      </c>
    </row>
    <row r="21" spans="1:5" ht="15">
      <c r="A21" s="7"/>
      <c r="B21" s="8"/>
      <c r="C21" s="15" t="s">
        <v>9</v>
      </c>
      <c r="D21" s="21">
        <v>252</v>
      </c>
      <c r="E21" s="22">
        <v>0.501</v>
      </c>
    </row>
    <row r="22" spans="1:5" ht="15" customHeight="1">
      <c r="A22" s="7">
        <v>105</v>
      </c>
      <c r="B22" s="8" t="s">
        <v>6</v>
      </c>
      <c r="C22" s="9" t="s">
        <v>7</v>
      </c>
      <c r="D22" s="18">
        <f>'105年'!B6</f>
        <v>730</v>
      </c>
      <c r="E22" s="12">
        <f>'105年'!C6</f>
        <v>1</v>
      </c>
    </row>
    <row r="23" spans="1:5" ht="15">
      <c r="A23" s="7"/>
      <c r="B23" s="8"/>
      <c r="C23" s="9" t="s">
        <v>8</v>
      </c>
      <c r="D23" s="20">
        <v>355</v>
      </c>
      <c r="E23" s="19">
        <f>'105年'!C7</f>
        <v>0.486301369863014</v>
      </c>
    </row>
    <row r="24" spans="1:5" ht="15">
      <c r="A24" s="7"/>
      <c r="B24" s="8"/>
      <c r="C24" s="15" t="s">
        <v>9</v>
      </c>
      <c r="D24" s="21">
        <f>'105年'!B8</f>
        <v>375</v>
      </c>
      <c r="E24" s="22">
        <f>'105年'!C8</f>
        <v>0.513698630136986</v>
      </c>
    </row>
    <row r="25" spans="1:5" ht="15" customHeight="1">
      <c r="A25" s="7">
        <v>104</v>
      </c>
      <c r="B25" s="8" t="s">
        <v>6</v>
      </c>
      <c r="C25" s="9" t="s">
        <v>7</v>
      </c>
      <c r="D25" s="18">
        <f>'104年'!B6</f>
        <v>714</v>
      </c>
      <c r="E25" s="12">
        <f>'104年'!C6</f>
        <v>1</v>
      </c>
    </row>
    <row r="26" spans="1:5" ht="15">
      <c r="A26" s="7"/>
      <c r="B26" s="8"/>
      <c r="C26" s="9" t="s">
        <v>8</v>
      </c>
      <c r="D26" s="20">
        <f>'104年'!B7</f>
        <v>356</v>
      </c>
      <c r="E26" s="19">
        <f>'104年'!C7</f>
        <v>0.49859943977591</v>
      </c>
    </row>
    <row r="27" spans="1:5" ht="15">
      <c r="A27" s="7"/>
      <c r="B27" s="8"/>
      <c r="C27" s="15" t="s">
        <v>9</v>
      </c>
      <c r="D27" s="21">
        <f>'104年'!B8</f>
        <v>358</v>
      </c>
      <c r="E27" s="22">
        <f>'104年'!C8</f>
        <v>0.50140056022409</v>
      </c>
    </row>
    <row r="28" spans="1:5" ht="15" customHeight="1">
      <c r="A28" s="7">
        <v>103</v>
      </c>
      <c r="B28" s="8" t="s">
        <v>6</v>
      </c>
      <c r="C28" s="9" t="s">
        <v>7</v>
      </c>
      <c r="D28" s="18">
        <f>'103年'!B6</f>
        <v>880</v>
      </c>
      <c r="E28" s="12">
        <f>'103年'!C6</f>
        <v>1</v>
      </c>
    </row>
    <row r="29" spans="1:5" ht="15">
      <c r="A29" s="7"/>
      <c r="B29" s="8"/>
      <c r="C29" s="9" t="s">
        <v>8</v>
      </c>
      <c r="D29" s="20">
        <f>'103年'!B7</f>
        <v>472</v>
      </c>
      <c r="E29" s="19">
        <f>'103年'!C7</f>
        <v>0.536363636363636</v>
      </c>
    </row>
    <row r="30" spans="1:5" ht="15">
      <c r="A30" s="7"/>
      <c r="B30" s="8"/>
      <c r="C30" s="15" t="s">
        <v>9</v>
      </c>
      <c r="D30" s="21">
        <f>'103年'!B8</f>
        <v>408</v>
      </c>
      <c r="E30" s="22">
        <f>'103年'!C8</f>
        <v>0.463636363636364</v>
      </c>
    </row>
    <row r="31" spans="1:5" ht="15" customHeight="1">
      <c r="A31" s="7">
        <v>102</v>
      </c>
      <c r="B31" s="8" t="s">
        <v>6</v>
      </c>
      <c r="C31" s="9" t="s">
        <v>7</v>
      </c>
      <c r="D31" s="23">
        <f>'102年'!B6</f>
        <v>1053</v>
      </c>
      <c r="E31" s="24">
        <f>'102年'!C6</f>
        <v>1</v>
      </c>
    </row>
    <row r="32" spans="1:5" ht="15">
      <c r="A32" s="7"/>
      <c r="B32" s="8"/>
      <c r="C32" s="9" t="s">
        <v>8</v>
      </c>
      <c r="D32" s="25">
        <f>'102年'!B7</f>
        <v>496</v>
      </c>
      <c r="E32" s="14">
        <f>'102年'!C7</f>
        <v>0.471035137701804</v>
      </c>
    </row>
    <row r="33" spans="1:5" ht="15">
      <c r="A33" s="7"/>
      <c r="B33" s="8"/>
      <c r="C33" s="15" t="s">
        <v>9</v>
      </c>
      <c r="D33" s="26">
        <f>'102年'!B8</f>
        <v>557</v>
      </c>
      <c r="E33" s="27">
        <f>'102年'!C8</f>
        <v>0.528964862298196</v>
      </c>
    </row>
    <row r="34" spans="1:5" ht="15" customHeight="1">
      <c r="A34" s="7">
        <v>101</v>
      </c>
      <c r="B34" s="8" t="s">
        <v>6</v>
      </c>
      <c r="C34" s="9" t="s">
        <v>7</v>
      </c>
      <c r="D34" s="18">
        <f>'101年'!B6</f>
        <v>1209</v>
      </c>
      <c r="E34" s="12">
        <f>'101年'!C6</f>
        <v>1</v>
      </c>
    </row>
    <row r="35" spans="1:5" ht="15">
      <c r="A35" s="7"/>
      <c r="B35" s="8"/>
      <c r="C35" s="9" t="s">
        <v>8</v>
      </c>
      <c r="D35" s="25">
        <f>'101年'!B7</f>
        <v>667</v>
      </c>
      <c r="E35" s="14">
        <f>'101年'!C7</f>
        <v>0.5517</v>
      </c>
    </row>
    <row r="36" spans="1:5" ht="15">
      <c r="A36" s="7"/>
      <c r="B36" s="8"/>
      <c r="C36" s="15" t="s">
        <v>9</v>
      </c>
      <c r="D36" s="26">
        <f>'101年'!B8</f>
        <v>542</v>
      </c>
      <c r="E36" s="27">
        <f>'101年'!C8</f>
        <v>0.4483</v>
      </c>
    </row>
    <row r="37" spans="1:5" ht="15" customHeight="1">
      <c r="A37" s="7">
        <v>100</v>
      </c>
      <c r="B37" s="8" t="s">
        <v>6</v>
      </c>
      <c r="C37" s="9" t="s">
        <v>7</v>
      </c>
      <c r="D37" s="18">
        <f>'100年'!B8</f>
        <v>1289</v>
      </c>
      <c r="E37" s="12">
        <f>'100年'!C8</f>
        <v>1</v>
      </c>
    </row>
    <row r="38" spans="1:5" ht="15">
      <c r="A38" s="7"/>
      <c r="B38" s="8"/>
      <c r="C38" s="9" t="s">
        <v>8</v>
      </c>
      <c r="D38" s="25">
        <f>'100年'!B9</f>
        <v>707</v>
      </c>
      <c r="E38" s="14">
        <f>'100年'!C9</f>
        <v>0.55</v>
      </c>
    </row>
    <row r="39" spans="1:5" ht="15">
      <c r="A39" s="7"/>
      <c r="B39" s="8"/>
      <c r="C39" s="15" t="s">
        <v>9</v>
      </c>
      <c r="D39" s="26">
        <f>'100年'!B10</f>
        <v>582</v>
      </c>
      <c r="E39" s="27">
        <f>'100年'!C10</f>
        <v>0.45</v>
      </c>
    </row>
    <row r="40" spans="1:5" ht="15" customHeight="1">
      <c r="A40" s="7">
        <v>99</v>
      </c>
      <c r="B40" s="8" t="s">
        <v>6</v>
      </c>
      <c r="C40" s="9" t="s">
        <v>7</v>
      </c>
      <c r="D40" s="18">
        <f>'99年'!B8</f>
        <v>1499</v>
      </c>
      <c r="E40" s="12">
        <f>'99年'!C8</f>
        <v>1</v>
      </c>
    </row>
    <row r="41" spans="1:5" ht="15">
      <c r="A41" s="7"/>
      <c r="B41" s="8"/>
      <c r="C41" s="9" t="s">
        <v>8</v>
      </c>
      <c r="D41" s="25">
        <f>'99年'!B9</f>
        <v>972</v>
      </c>
      <c r="E41" s="14">
        <f>'99年'!C9</f>
        <v>0.65</v>
      </c>
    </row>
    <row r="42" spans="1:5" ht="15">
      <c r="A42" s="7"/>
      <c r="B42" s="8"/>
      <c r="C42" s="15" t="s">
        <v>9</v>
      </c>
      <c r="D42" s="26">
        <f>'99年'!B10</f>
        <v>527</v>
      </c>
      <c r="E42" s="27">
        <f>'99年'!C10</f>
        <v>0.35</v>
      </c>
    </row>
    <row r="43" spans="1:5" ht="15" customHeight="1">
      <c r="A43" s="7">
        <v>98</v>
      </c>
      <c r="B43" s="8" t="s">
        <v>6</v>
      </c>
      <c r="C43" s="9" t="s">
        <v>7</v>
      </c>
      <c r="D43" s="18">
        <f>'98年'!B8</f>
        <v>1832</v>
      </c>
      <c r="E43" s="12">
        <f>'98年'!C8</f>
        <v>1</v>
      </c>
    </row>
    <row r="44" spans="1:5" ht="15">
      <c r="A44" s="7"/>
      <c r="B44" s="8"/>
      <c r="C44" s="9" t="s">
        <v>8</v>
      </c>
      <c r="D44" s="25">
        <f>'98年'!B9</f>
        <v>1072</v>
      </c>
      <c r="E44" s="14">
        <f>'98年'!C9</f>
        <v>0.585152838427948</v>
      </c>
    </row>
    <row r="45" spans="1:5" ht="15">
      <c r="A45" s="7"/>
      <c r="B45" s="8"/>
      <c r="C45" s="15" t="s">
        <v>9</v>
      </c>
      <c r="D45" s="26">
        <f>'98年'!B10</f>
        <v>760</v>
      </c>
      <c r="E45" s="27">
        <f>'98年'!C10</f>
        <v>0.414847161572052</v>
      </c>
    </row>
    <row r="46" spans="1:5" s="30" customFormat="1" ht="19.5" customHeight="1">
      <c r="A46" s="1" t="s">
        <v>10</v>
      </c>
      <c r="B46" s="28"/>
      <c r="C46" s="28"/>
      <c r="D46" s="28"/>
      <c r="E46" s="29"/>
    </row>
  </sheetData>
  <sheetProtection selectLockedCells="1" selectUnlockedCells="1"/>
  <mergeCells count="29">
    <mergeCell ref="A1:E1"/>
    <mergeCell ref="A4:A6"/>
    <mergeCell ref="B4:B6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view="pageBreakPreview" zoomScale="90" zoomScaleSheetLayoutView="90" workbookViewId="0" topLeftCell="A1">
      <selection activeCell="F35" sqref="F35"/>
    </sheetView>
  </sheetViews>
  <sheetFormatPr defaultColWidth="9.00390625" defaultRowHeight="16.5"/>
  <cols>
    <col min="1" max="2" width="8.625" style="0" customWidth="1"/>
    <col min="3" max="3" width="13.125" style="0" customWidth="1"/>
    <col min="4" max="4" width="8.625" style="0" customWidth="1"/>
    <col min="5" max="5" width="11.875" style="0" customWidth="1"/>
    <col min="6" max="6" width="8.625" style="0" customWidth="1"/>
    <col min="7" max="7" width="12.125" style="0" customWidth="1"/>
    <col min="8" max="8" width="8.625" style="0" customWidth="1"/>
    <col min="9" max="9" width="13.375" style="0" customWidth="1"/>
    <col min="10" max="10" width="8.625" style="0" customWidth="1"/>
    <col min="11" max="11" width="10.75390625" style="0" customWidth="1"/>
    <col min="12" max="12" width="8.625" style="0" customWidth="1"/>
    <col min="13" max="13" width="11.875" style="0" customWidth="1"/>
    <col min="14" max="14" width="8.625" style="0" customWidth="1"/>
    <col min="15" max="15" width="11.50390625" style="0" customWidth="1"/>
    <col min="16" max="64" width="8.625" style="0" customWidth="1"/>
    <col min="65" max="16384" width="11.375" style="0" customWidth="1"/>
  </cols>
  <sheetData>
    <row r="1" spans="1:15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0" customHeight="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0" customHeight="1">
      <c r="A3" s="33" t="s">
        <v>3</v>
      </c>
      <c r="B3" s="34" t="s">
        <v>12</v>
      </c>
      <c r="C3" s="34"/>
      <c r="D3" s="34" t="s">
        <v>13</v>
      </c>
      <c r="E3" s="34"/>
      <c r="F3" s="34" t="s">
        <v>14</v>
      </c>
      <c r="G3" s="34"/>
      <c r="H3" s="34" t="s">
        <v>25</v>
      </c>
      <c r="I3" s="34"/>
      <c r="J3" s="34" t="s">
        <v>31</v>
      </c>
      <c r="K3" s="34"/>
      <c r="L3" s="34" t="s">
        <v>15</v>
      </c>
      <c r="M3" s="34"/>
      <c r="N3" s="34" t="s">
        <v>33</v>
      </c>
      <c r="O3" s="34"/>
    </row>
    <row r="4" spans="1:15" ht="30" customHeight="1">
      <c r="A4" s="33"/>
      <c r="B4" s="34" t="s">
        <v>16</v>
      </c>
      <c r="C4" s="35" t="s">
        <v>17</v>
      </c>
      <c r="D4" s="33" t="s">
        <v>16</v>
      </c>
      <c r="E4" s="36" t="s">
        <v>17</v>
      </c>
      <c r="F4" s="33" t="s">
        <v>16</v>
      </c>
      <c r="G4" s="36" t="s">
        <v>17</v>
      </c>
      <c r="H4" s="33" t="s">
        <v>16</v>
      </c>
      <c r="I4" s="36" t="s">
        <v>17</v>
      </c>
      <c r="J4" s="33" t="s">
        <v>16</v>
      </c>
      <c r="K4" s="36" t="s">
        <v>17</v>
      </c>
      <c r="L4" s="33" t="s">
        <v>16</v>
      </c>
      <c r="M4" s="36" t="s">
        <v>17</v>
      </c>
      <c r="N4" s="33" t="s">
        <v>16</v>
      </c>
      <c r="O4" s="36" t="s">
        <v>17</v>
      </c>
    </row>
    <row r="5" spans="1:15" ht="30" customHeight="1">
      <c r="A5" s="37" t="s">
        <v>20</v>
      </c>
      <c r="B5" s="38">
        <f>D5+F5+H5+J5+L5+N5</f>
        <v>49</v>
      </c>
      <c r="C5" s="38"/>
      <c r="D5" s="39">
        <v>32</v>
      </c>
      <c r="E5" s="39"/>
      <c r="F5" s="39">
        <v>1</v>
      </c>
      <c r="G5" s="39"/>
      <c r="H5" s="39">
        <v>2</v>
      </c>
      <c r="I5" s="39"/>
      <c r="J5" s="39">
        <v>1</v>
      </c>
      <c r="K5" s="39"/>
      <c r="L5" s="39">
        <v>1</v>
      </c>
      <c r="M5" s="39"/>
      <c r="N5" s="39">
        <v>12</v>
      </c>
      <c r="O5" s="39"/>
    </row>
    <row r="6" spans="1:15" ht="30" customHeight="1">
      <c r="A6" s="37" t="s">
        <v>21</v>
      </c>
      <c r="B6" s="40">
        <f>B7+B8</f>
        <v>880</v>
      </c>
      <c r="C6" s="41">
        <f>C7+C8</f>
        <v>1</v>
      </c>
      <c r="D6" s="42">
        <f>D7+D8</f>
        <v>638</v>
      </c>
      <c r="E6" s="41">
        <f>E7+E8</f>
        <v>1</v>
      </c>
      <c r="F6" s="42">
        <f>F7+F8</f>
        <v>28</v>
      </c>
      <c r="G6" s="41">
        <f>G7+G8</f>
        <v>1</v>
      </c>
      <c r="H6" s="42">
        <f>H7+H8</f>
        <v>82</v>
      </c>
      <c r="I6" s="41">
        <f>I7+I8</f>
        <v>1</v>
      </c>
      <c r="J6" s="42">
        <f>J7+J8</f>
        <v>39</v>
      </c>
      <c r="K6" s="41">
        <f>K7+K8</f>
        <v>1</v>
      </c>
      <c r="L6" s="42">
        <f>L7+L8</f>
        <v>38</v>
      </c>
      <c r="M6" s="41">
        <f>M7+M8</f>
        <v>1</v>
      </c>
      <c r="N6" s="42">
        <f>N7+N8</f>
        <v>55</v>
      </c>
      <c r="O6" s="41">
        <f>O7+O8</f>
        <v>1</v>
      </c>
    </row>
    <row r="7" spans="1:15" ht="30" customHeight="1">
      <c r="A7" s="37" t="s">
        <v>22</v>
      </c>
      <c r="B7" s="45">
        <f aca="true" t="shared" si="0" ref="B7:B8">D7+F7+H7+J7+L7+N7+P7</f>
        <v>472</v>
      </c>
      <c r="C7" s="46">
        <f aca="true" t="shared" si="1" ref="C7:C8">B7/$B$6</f>
        <v>0.536363636363636</v>
      </c>
      <c r="D7" s="47">
        <v>360</v>
      </c>
      <c r="E7" s="46">
        <f aca="true" t="shared" si="2" ref="E7:E8">D7/$D$6</f>
        <v>0.564263322884012</v>
      </c>
      <c r="F7" s="47">
        <v>21</v>
      </c>
      <c r="G7" s="46">
        <f aca="true" t="shared" si="3" ref="G7:G8">F7/$F$6</f>
        <v>0.75</v>
      </c>
      <c r="H7" s="47">
        <v>23</v>
      </c>
      <c r="I7" s="46">
        <f aca="true" t="shared" si="4" ref="I7:I8">H7/$H$6</f>
        <v>0.280487804878049</v>
      </c>
      <c r="J7" s="47">
        <v>20</v>
      </c>
      <c r="K7" s="46">
        <f aca="true" t="shared" si="5" ref="K7:K8">J7/$J$6</f>
        <v>0.512820512820513</v>
      </c>
      <c r="L7" s="47">
        <v>13</v>
      </c>
      <c r="M7" s="46">
        <f aca="true" t="shared" si="6" ref="M7:M8">L7/$L$6</f>
        <v>0.342105263157895</v>
      </c>
      <c r="N7" s="47">
        <v>35</v>
      </c>
      <c r="O7" s="46">
        <f aca="true" t="shared" si="7" ref="O7:O8">N7/$N$6</f>
        <v>0.636363636363636</v>
      </c>
    </row>
    <row r="8" spans="1:15" ht="30" customHeight="1">
      <c r="A8" s="37" t="s">
        <v>23</v>
      </c>
      <c r="B8" s="45">
        <f t="shared" si="0"/>
        <v>408</v>
      </c>
      <c r="C8" s="46">
        <f t="shared" si="1"/>
        <v>0.463636363636364</v>
      </c>
      <c r="D8" s="47">
        <v>278</v>
      </c>
      <c r="E8" s="46">
        <f t="shared" si="2"/>
        <v>0.435736677115987</v>
      </c>
      <c r="F8" s="47">
        <v>7</v>
      </c>
      <c r="G8" s="46">
        <f t="shared" si="3"/>
        <v>0.25</v>
      </c>
      <c r="H8" s="47">
        <v>59</v>
      </c>
      <c r="I8" s="46">
        <f t="shared" si="4"/>
        <v>0.719512195121951</v>
      </c>
      <c r="J8" s="47">
        <v>19</v>
      </c>
      <c r="K8" s="46">
        <f t="shared" si="5"/>
        <v>0.487179487179487</v>
      </c>
      <c r="L8" s="47">
        <v>25</v>
      </c>
      <c r="M8" s="46">
        <f t="shared" si="6"/>
        <v>0.657894736842105</v>
      </c>
      <c r="N8" s="47">
        <v>20</v>
      </c>
      <c r="O8" s="46">
        <f t="shared" si="7"/>
        <v>0.363636363636364</v>
      </c>
    </row>
    <row r="9" spans="1:15" ht="30" customHeight="1">
      <c r="A9" s="44" t="s">
        <v>10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</sheetData>
  <sheetProtection selectLockedCells="1" selectUnlockedCells="1"/>
  <mergeCells count="18">
    <mergeCell ref="A1:O1"/>
    <mergeCell ref="A2:O2"/>
    <mergeCell ref="A3:A4"/>
    <mergeCell ref="B3:C3"/>
    <mergeCell ref="D3:E3"/>
    <mergeCell ref="F3:G3"/>
    <mergeCell ref="H3:I3"/>
    <mergeCell ref="J3:K3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A9:O9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view="pageBreakPreview" zoomScale="90" zoomScaleSheetLayoutView="90" workbookViewId="0" topLeftCell="A1">
      <selection activeCell="F35" sqref="F35"/>
    </sheetView>
  </sheetViews>
  <sheetFormatPr defaultColWidth="9.00390625" defaultRowHeight="16.5"/>
  <cols>
    <col min="1" max="1" width="20.75390625" style="0" customWidth="1"/>
    <col min="2" max="15" width="14.75390625" style="0" customWidth="1"/>
    <col min="16" max="17" width="14.75390625" style="48" customWidth="1"/>
    <col min="18" max="16384" width="8.625" style="0" customWidth="1"/>
  </cols>
  <sheetData>
    <row r="1" spans="1:17" s="50" customFormat="1" ht="39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49"/>
      <c r="Q1" s="49"/>
    </row>
    <row r="2" spans="1:15" s="51" customFormat="1" ht="30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7" s="30" customFormat="1" ht="30" customHeight="1">
      <c r="A3" s="33" t="s">
        <v>3</v>
      </c>
      <c r="B3" s="34" t="s">
        <v>12</v>
      </c>
      <c r="C3" s="34"/>
      <c r="D3" s="34" t="s">
        <v>13</v>
      </c>
      <c r="E3" s="34"/>
      <c r="F3" s="34" t="s">
        <v>14</v>
      </c>
      <c r="G3" s="34"/>
      <c r="H3" s="34" t="s">
        <v>37</v>
      </c>
      <c r="I3" s="34"/>
      <c r="J3" s="34" t="s">
        <v>31</v>
      </c>
      <c r="K3" s="34"/>
      <c r="L3" s="34" t="s">
        <v>15</v>
      </c>
      <c r="M3" s="34"/>
      <c r="N3" s="34" t="s">
        <v>33</v>
      </c>
      <c r="O3" s="34"/>
      <c r="P3" s="34" t="s">
        <v>38</v>
      </c>
      <c r="Q3" s="34"/>
    </row>
    <row r="4" spans="1:17" s="30" customFormat="1" ht="30" customHeight="1">
      <c r="A4" s="33"/>
      <c r="B4" s="34" t="s">
        <v>16</v>
      </c>
      <c r="C4" s="35" t="s">
        <v>17</v>
      </c>
      <c r="D4" s="33" t="s">
        <v>16</v>
      </c>
      <c r="E4" s="36" t="s">
        <v>17</v>
      </c>
      <c r="F4" s="33" t="s">
        <v>16</v>
      </c>
      <c r="G4" s="36" t="s">
        <v>17</v>
      </c>
      <c r="H4" s="33" t="s">
        <v>16</v>
      </c>
      <c r="I4" s="36" t="s">
        <v>17</v>
      </c>
      <c r="J4" s="33" t="s">
        <v>16</v>
      </c>
      <c r="K4" s="36" t="s">
        <v>17</v>
      </c>
      <c r="L4" s="33" t="s">
        <v>16</v>
      </c>
      <c r="M4" s="36" t="s">
        <v>17</v>
      </c>
      <c r="N4" s="33" t="s">
        <v>16</v>
      </c>
      <c r="O4" s="36" t="s">
        <v>17</v>
      </c>
      <c r="P4" s="33" t="s">
        <v>16</v>
      </c>
      <c r="Q4" s="36" t="s">
        <v>17</v>
      </c>
    </row>
    <row r="5" spans="1:17" s="52" customFormat="1" ht="30" customHeight="1">
      <c r="A5" s="37" t="s">
        <v>20</v>
      </c>
      <c r="B5" s="38">
        <f>D5+F5+H5+J5+L5+N5+P5</f>
        <v>50</v>
      </c>
      <c r="C5" s="38"/>
      <c r="D5" s="39">
        <v>32</v>
      </c>
      <c r="E5" s="39"/>
      <c r="F5" s="39">
        <v>1</v>
      </c>
      <c r="G5" s="39"/>
      <c r="H5" s="39">
        <v>2</v>
      </c>
      <c r="I5" s="39"/>
      <c r="J5" s="39">
        <v>1</v>
      </c>
      <c r="K5" s="39"/>
      <c r="L5" s="39">
        <v>1</v>
      </c>
      <c r="M5" s="39"/>
      <c r="N5" s="39">
        <v>12</v>
      </c>
      <c r="O5" s="39"/>
      <c r="P5" s="39">
        <v>1</v>
      </c>
      <c r="Q5" s="39"/>
    </row>
    <row r="6" spans="1:17" s="52" customFormat="1" ht="30" customHeight="1">
      <c r="A6" s="37" t="s">
        <v>21</v>
      </c>
      <c r="B6" s="40">
        <f>B7+B8</f>
        <v>1053</v>
      </c>
      <c r="C6" s="41">
        <f>C7+C8</f>
        <v>1</v>
      </c>
      <c r="D6" s="42">
        <f>D7+D8</f>
        <v>780</v>
      </c>
      <c r="E6" s="41">
        <f>E7+E8</f>
        <v>1</v>
      </c>
      <c r="F6" s="42">
        <f>F7+F8</f>
        <v>21</v>
      </c>
      <c r="G6" s="41">
        <f>G7+G8</f>
        <v>1</v>
      </c>
      <c r="H6" s="42">
        <f>H7+H8</f>
        <v>67</v>
      </c>
      <c r="I6" s="41">
        <f>I7+I8</f>
        <v>1</v>
      </c>
      <c r="J6" s="42">
        <f>J7+J8</f>
        <v>40</v>
      </c>
      <c r="K6" s="41">
        <f>K7+K8</f>
        <v>1</v>
      </c>
      <c r="L6" s="42">
        <f>L7+L8</f>
        <v>30</v>
      </c>
      <c r="M6" s="41">
        <f>M7+M8</f>
        <v>1</v>
      </c>
      <c r="N6" s="42">
        <f>N7+N8</f>
        <v>47</v>
      </c>
      <c r="O6" s="41">
        <f>O7+O8</f>
        <v>1</v>
      </c>
      <c r="P6" s="42">
        <f>P7+P8</f>
        <v>68</v>
      </c>
      <c r="Q6" s="41">
        <f>Q7+Q8</f>
        <v>1</v>
      </c>
    </row>
    <row r="7" spans="1:17" s="52" customFormat="1" ht="30" customHeight="1">
      <c r="A7" s="37" t="s">
        <v>22</v>
      </c>
      <c r="B7" s="45">
        <f aca="true" t="shared" si="0" ref="B7:B8">D7+F7+H7+J7+L7+N7+P7</f>
        <v>496</v>
      </c>
      <c r="C7" s="46">
        <f aca="true" t="shared" si="1" ref="C7:C8">B7/$B$6</f>
        <v>0.471035137701804</v>
      </c>
      <c r="D7" s="47">
        <v>375</v>
      </c>
      <c r="E7" s="46">
        <f aca="true" t="shared" si="2" ref="E7:E8">D7/$D$6</f>
        <v>0.480769230769231</v>
      </c>
      <c r="F7" s="47">
        <v>13</v>
      </c>
      <c r="G7" s="46">
        <f aca="true" t="shared" si="3" ref="G7:G8">F7/$F$6</f>
        <v>0.619047619047619</v>
      </c>
      <c r="H7" s="47">
        <v>26</v>
      </c>
      <c r="I7" s="46">
        <f aca="true" t="shared" si="4" ref="I7:I8">H7/$H$6</f>
        <v>0.388059701492537</v>
      </c>
      <c r="J7" s="47">
        <v>23</v>
      </c>
      <c r="K7" s="46">
        <f aca="true" t="shared" si="5" ref="K7:K8">J7/$J$6</f>
        <v>0.575</v>
      </c>
      <c r="L7" s="47">
        <v>10</v>
      </c>
      <c r="M7" s="46">
        <f aca="true" t="shared" si="6" ref="M7:M8">L7/$L$6</f>
        <v>0.333333333333333</v>
      </c>
      <c r="N7" s="47">
        <v>32</v>
      </c>
      <c r="O7" s="46">
        <f aca="true" t="shared" si="7" ref="O7:O8">N7/$N$6</f>
        <v>0.680851063829787</v>
      </c>
      <c r="P7" s="47">
        <v>17</v>
      </c>
      <c r="Q7" s="46">
        <f aca="true" t="shared" si="8" ref="Q7:Q8">P7/$P$6</f>
        <v>0.25</v>
      </c>
    </row>
    <row r="8" spans="1:17" s="52" customFormat="1" ht="30" customHeight="1">
      <c r="A8" s="37" t="s">
        <v>23</v>
      </c>
      <c r="B8" s="45">
        <f t="shared" si="0"/>
        <v>557</v>
      </c>
      <c r="C8" s="46">
        <f t="shared" si="1"/>
        <v>0.528964862298196</v>
      </c>
      <c r="D8" s="47">
        <v>405</v>
      </c>
      <c r="E8" s="46">
        <f t="shared" si="2"/>
        <v>0.519230769230769</v>
      </c>
      <c r="F8" s="47">
        <v>8</v>
      </c>
      <c r="G8" s="46">
        <f t="shared" si="3"/>
        <v>0.380952380952381</v>
      </c>
      <c r="H8" s="47">
        <v>41</v>
      </c>
      <c r="I8" s="46">
        <f t="shared" si="4"/>
        <v>0.611940298507463</v>
      </c>
      <c r="J8" s="47">
        <v>17</v>
      </c>
      <c r="K8" s="46">
        <f t="shared" si="5"/>
        <v>0.425</v>
      </c>
      <c r="L8" s="47">
        <v>20</v>
      </c>
      <c r="M8" s="46">
        <f t="shared" si="6"/>
        <v>0.666666666666667</v>
      </c>
      <c r="N8" s="47">
        <v>15</v>
      </c>
      <c r="O8" s="46">
        <f t="shared" si="7"/>
        <v>0.319148936170213</v>
      </c>
      <c r="P8" s="47">
        <v>51</v>
      </c>
      <c r="Q8" s="46">
        <f t="shared" si="8"/>
        <v>0.75</v>
      </c>
    </row>
    <row r="9" spans="1:15" ht="30" customHeight="1">
      <c r="A9" s="44" t="s">
        <v>10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</sheetData>
  <sheetProtection selectLockedCells="1" selectUnlockedCells="1"/>
  <mergeCells count="20">
    <mergeCell ref="A1:O1"/>
    <mergeCell ref="A2:O2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B5:C5"/>
    <mergeCell ref="D5:E5"/>
    <mergeCell ref="F5:G5"/>
    <mergeCell ref="H5:I5"/>
    <mergeCell ref="J5:K5"/>
    <mergeCell ref="L5:M5"/>
    <mergeCell ref="N5:O5"/>
    <mergeCell ref="P5:Q5"/>
    <mergeCell ref="A9:O9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view="pageBreakPreview" zoomScale="90" zoomScaleNormal="90" zoomScaleSheetLayoutView="90" workbookViewId="0" topLeftCell="A1">
      <selection activeCell="F35" sqref="F35"/>
    </sheetView>
  </sheetViews>
  <sheetFormatPr defaultColWidth="9.00390625" defaultRowHeight="16.5"/>
  <cols>
    <col min="1" max="1" width="20.75390625" style="0" customWidth="1"/>
    <col min="2" max="15" width="14.75390625" style="0" customWidth="1"/>
    <col min="16" max="16384" width="8.625" style="0" customWidth="1"/>
  </cols>
  <sheetData>
    <row r="1" spans="1:15" s="50" customFormat="1" ht="39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51" customFormat="1" ht="30" customHeight="1">
      <c r="A2" s="32" t="s">
        <v>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0" customFormat="1" ht="30" customHeight="1">
      <c r="A3" s="33" t="s">
        <v>3</v>
      </c>
      <c r="B3" s="34" t="s">
        <v>12</v>
      </c>
      <c r="C3" s="34"/>
      <c r="D3" s="34" t="s">
        <v>13</v>
      </c>
      <c r="E3" s="34"/>
      <c r="F3" s="34" t="s">
        <v>14</v>
      </c>
      <c r="G3" s="34"/>
      <c r="H3" s="34" t="s">
        <v>37</v>
      </c>
      <c r="I3" s="34"/>
      <c r="J3" s="34" t="s">
        <v>31</v>
      </c>
      <c r="K3" s="34"/>
      <c r="L3" s="34" t="s">
        <v>15</v>
      </c>
      <c r="M3" s="34"/>
      <c r="N3" s="34" t="s">
        <v>33</v>
      </c>
      <c r="O3" s="34"/>
    </row>
    <row r="4" spans="1:15" s="30" customFormat="1" ht="30" customHeight="1">
      <c r="A4" s="33"/>
      <c r="B4" s="34" t="s">
        <v>16</v>
      </c>
      <c r="C4" s="35" t="s">
        <v>17</v>
      </c>
      <c r="D4" s="33" t="s">
        <v>16</v>
      </c>
      <c r="E4" s="36" t="s">
        <v>17</v>
      </c>
      <c r="F4" s="33" t="s">
        <v>16</v>
      </c>
      <c r="G4" s="36" t="s">
        <v>17</v>
      </c>
      <c r="H4" s="33" t="s">
        <v>16</v>
      </c>
      <c r="I4" s="36" t="s">
        <v>17</v>
      </c>
      <c r="J4" s="33" t="s">
        <v>16</v>
      </c>
      <c r="K4" s="36" t="s">
        <v>17</v>
      </c>
      <c r="L4" s="33" t="s">
        <v>16</v>
      </c>
      <c r="M4" s="36" t="s">
        <v>17</v>
      </c>
      <c r="N4" s="33" t="s">
        <v>16</v>
      </c>
      <c r="O4" s="36" t="s">
        <v>17</v>
      </c>
    </row>
    <row r="5" spans="1:15" s="52" customFormat="1" ht="30" customHeight="1">
      <c r="A5" s="37" t="s">
        <v>20</v>
      </c>
      <c r="B5" s="38">
        <v>43</v>
      </c>
      <c r="C5" s="38"/>
      <c r="D5" s="39">
        <v>35</v>
      </c>
      <c r="E5" s="39"/>
      <c r="F5" s="39">
        <v>1</v>
      </c>
      <c r="G5" s="39"/>
      <c r="H5" s="39">
        <v>3</v>
      </c>
      <c r="I5" s="39"/>
      <c r="J5" s="39">
        <v>1</v>
      </c>
      <c r="K5" s="39"/>
      <c r="L5" s="39">
        <v>1</v>
      </c>
      <c r="M5" s="39"/>
      <c r="N5" s="39">
        <v>2</v>
      </c>
      <c r="O5" s="39"/>
    </row>
    <row r="6" spans="1:15" s="52" customFormat="1" ht="30" customHeight="1">
      <c r="A6" s="37" t="s">
        <v>21</v>
      </c>
      <c r="B6" s="40">
        <f>B7+B8</f>
        <v>1209</v>
      </c>
      <c r="C6" s="41">
        <f>C7+C8</f>
        <v>1</v>
      </c>
      <c r="D6" s="42">
        <f>D7+D8</f>
        <v>924</v>
      </c>
      <c r="E6" s="41">
        <f>E7+E8</f>
        <v>1</v>
      </c>
      <c r="F6" s="42">
        <f>F7+F8</f>
        <v>14</v>
      </c>
      <c r="G6" s="41">
        <f>G7+G8</f>
        <v>1</v>
      </c>
      <c r="H6" s="42">
        <f>H7+H8</f>
        <v>115</v>
      </c>
      <c r="I6" s="41">
        <f>I7+I8</f>
        <v>1</v>
      </c>
      <c r="J6" s="42">
        <f>J7+J8</f>
        <v>39</v>
      </c>
      <c r="K6" s="41">
        <f>K7+K8</f>
        <v>1</v>
      </c>
      <c r="L6" s="42">
        <f>L7+L8</f>
        <v>34</v>
      </c>
      <c r="M6" s="41">
        <f>M7+M8</f>
        <v>1</v>
      </c>
      <c r="N6" s="42">
        <f>N7+N8</f>
        <v>83</v>
      </c>
      <c r="O6" s="41">
        <f>O7+O8</f>
        <v>1</v>
      </c>
    </row>
    <row r="7" spans="1:15" s="52" customFormat="1" ht="30" customHeight="1">
      <c r="A7" s="37" t="s">
        <v>22</v>
      </c>
      <c r="B7" s="45">
        <v>667</v>
      </c>
      <c r="C7" s="46">
        <v>0.5517</v>
      </c>
      <c r="D7" s="47">
        <v>504</v>
      </c>
      <c r="E7" s="53">
        <v>0.5455</v>
      </c>
      <c r="F7" s="47">
        <v>10</v>
      </c>
      <c r="G7" s="53">
        <v>0.7143</v>
      </c>
      <c r="H7" s="47">
        <v>59</v>
      </c>
      <c r="I7" s="53">
        <v>0.513</v>
      </c>
      <c r="J7" s="47">
        <v>23</v>
      </c>
      <c r="K7" s="53">
        <v>0.5897</v>
      </c>
      <c r="L7" s="47">
        <v>15</v>
      </c>
      <c r="M7" s="53">
        <v>0.4412</v>
      </c>
      <c r="N7" s="47">
        <v>56</v>
      </c>
      <c r="O7" s="53">
        <v>0.6747</v>
      </c>
    </row>
    <row r="8" spans="1:15" s="52" customFormat="1" ht="30" customHeight="1">
      <c r="A8" s="37" t="s">
        <v>23</v>
      </c>
      <c r="B8" s="45">
        <v>542</v>
      </c>
      <c r="C8" s="46">
        <v>0.4483</v>
      </c>
      <c r="D8" s="47">
        <v>420</v>
      </c>
      <c r="E8" s="53">
        <v>0.4545</v>
      </c>
      <c r="F8" s="47">
        <v>4</v>
      </c>
      <c r="G8" s="53">
        <v>0.2857</v>
      </c>
      <c r="H8" s="47">
        <v>56</v>
      </c>
      <c r="I8" s="53">
        <v>0.487</v>
      </c>
      <c r="J8" s="47">
        <v>16</v>
      </c>
      <c r="K8" s="53">
        <v>0.4103</v>
      </c>
      <c r="L8" s="47">
        <v>19</v>
      </c>
      <c r="M8" s="53">
        <v>0.5588</v>
      </c>
      <c r="N8" s="47">
        <v>27</v>
      </c>
      <c r="O8" s="53">
        <v>0.3253</v>
      </c>
    </row>
    <row r="9" spans="1:15" ht="30" customHeight="1">
      <c r="A9" s="44" t="s">
        <v>10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</sheetData>
  <sheetProtection selectLockedCells="1" selectUnlockedCells="1"/>
  <mergeCells count="18">
    <mergeCell ref="A1:O1"/>
    <mergeCell ref="A2:O2"/>
    <mergeCell ref="A3:A4"/>
    <mergeCell ref="B3:C3"/>
    <mergeCell ref="D3:E3"/>
    <mergeCell ref="F3:G3"/>
    <mergeCell ref="H3:I3"/>
    <mergeCell ref="J3:K3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A9:O9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view="pageBreakPreview" zoomScale="90" zoomScaleNormal="77" zoomScaleSheetLayoutView="90" workbookViewId="0" topLeftCell="A1">
      <selection activeCell="F35" sqref="F35"/>
    </sheetView>
  </sheetViews>
  <sheetFormatPr defaultColWidth="9.00390625" defaultRowHeight="16.5"/>
  <cols>
    <col min="1" max="1" width="20.75390625" style="0" customWidth="1"/>
    <col min="2" max="15" width="10.75390625" style="0" customWidth="1"/>
    <col min="16" max="16384" width="8.625" style="0" customWidth="1"/>
  </cols>
  <sheetData>
    <row r="1" spans="1:15" ht="39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51" customFormat="1" ht="30" customHeight="1">
      <c r="A2" s="54" t="s">
        <v>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30" customFormat="1" ht="30" customHeight="1">
      <c r="A3" s="55" t="s">
        <v>3</v>
      </c>
      <c r="B3" s="33" t="s">
        <v>41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30" customFormat="1" ht="30" customHeight="1">
      <c r="A4" s="55"/>
      <c r="B4" s="33" t="s">
        <v>12</v>
      </c>
      <c r="C4" s="33"/>
      <c r="D4" s="34" t="s">
        <v>13</v>
      </c>
      <c r="E4" s="34"/>
      <c r="F4" s="34" t="s">
        <v>14</v>
      </c>
      <c r="G4" s="34"/>
      <c r="H4" s="34" t="s">
        <v>37</v>
      </c>
      <c r="I4" s="34"/>
      <c r="J4" s="34" t="s">
        <v>42</v>
      </c>
      <c r="K4" s="34"/>
      <c r="L4" s="34" t="s">
        <v>43</v>
      </c>
      <c r="M4" s="34"/>
      <c r="N4" s="34" t="s">
        <v>44</v>
      </c>
      <c r="O4" s="34"/>
    </row>
    <row r="5" spans="1:15" s="30" customFormat="1" ht="30" customHeight="1">
      <c r="A5" s="55"/>
      <c r="B5" s="3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45</v>
      </c>
      <c r="O5" s="34"/>
    </row>
    <row r="6" spans="1:15" s="56" customFormat="1" ht="30" customHeight="1">
      <c r="A6" s="55"/>
      <c r="B6" s="33" t="s">
        <v>16</v>
      </c>
      <c r="C6" s="33" t="s">
        <v>46</v>
      </c>
      <c r="D6" s="33" t="s">
        <v>16</v>
      </c>
      <c r="E6" s="33" t="s">
        <v>46</v>
      </c>
      <c r="F6" s="33" t="s">
        <v>16</v>
      </c>
      <c r="G6" s="33" t="s">
        <v>46</v>
      </c>
      <c r="H6" s="33" t="s">
        <v>16</v>
      </c>
      <c r="I6" s="33" t="s">
        <v>46</v>
      </c>
      <c r="J6" s="33" t="s">
        <v>16</v>
      </c>
      <c r="K6" s="33" t="s">
        <v>46</v>
      </c>
      <c r="L6" s="33" t="s">
        <v>16</v>
      </c>
      <c r="M6" s="33" t="s">
        <v>46</v>
      </c>
      <c r="N6" s="33" t="s">
        <v>16</v>
      </c>
      <c r="O6" s="33" t="s">
        <v>46</v>
      </c>
    </row>
    <row r="7" spans="1:15" s="30" customFormat="1" ht="30" customHeight="1">
      <c r="A7" s="33" t="s">
        <v>20</v>
      </c>
      <c r="B7" s="36">
        <v>45</v>
      </c>
      <c r="C7" s="36"/>
      <c r="D7" s="36">
        <v>36</v>
      </c>
      <c r="E7" s="36"/>
      <c r="F7" s="36">
        <v>1</v>
      </c>
      <c r="G7" s="36"/>
      <c r="H7" s="36">
        <v>5</v>
      </c>
      <c r="I7" s="36"/>
      <c r="J7" s="36">
        <v>1</v>
      </c>
      <c r="K7" s="36"/>
      <c r="L7" s="36">
        <v>1</v>
      </c>
      <c r="M7" s="36"/>
      <c r="N7" s="36">
        <v>1</v>
      </c>
      <c r="O7" s="36"/>
    </row>
    <row r="8" spans="1:16" s="30" customFormat="1" ht="30" customHeight="1">
      <c r="A8" s="33" t="s">
        <v>21</v>
      </c>
      <c r="B8" s="57">
        <f>B9+B10</f>
        <v>1289</v>
      </c>
      <c r="C8" s="58">
        <f>C9+C10</f>
        <v>1</v>
      </c>
      <c r="D8" s="59">
        <f>D9+D10</f>
        <v>861</v>
      </c>
      <c r="E8" s="58">
        <f>E9+E10</f>
        <v>1</v>
      </c>
      <c r="F8" s="59">
        <f>F9+F10</f>
        <v>10</v>
      </c>
      <c r="G8" s="58">
        <f>G9+G10</f>
        <v>1</v>
      </c>
      <c r="H8" s="59">
        <f>H9+H10</f>
        <v>342</v>
      </c>
      <c r="I8" s="58">
        <f>I9+I10</f>
        <v>1</v>
      </c>
      <c r="J8" s="59">
        <f>J9+J10</f>
        <v>16</v>
      </c>
      <c r="K8" s="58">
        <f>K9+K10</f>
        <v>1</v>
      </c>
      <c r="L8" s="59">
        <f>L9+L10</f>
        <v>38</v>
      </c>
      <c r="M8" s="58">
        <f>M9+M10</f>
        <v>1</v>
      </c>
      <c r="N8" s="59">
        <f>N9+N10</f>
        <v>22</v>
      </c>
      <c r="O8" s="58">
        <f>O9+O10</f>
        <v>1</v>
      </c>
      <c r="P8" s="60"/>
    </row>
    <row r="9" spans="1:15" s="30" customFormat="1" ht="30" customHeight="1">
      <c r="A9" s="33" t="s">
        <v>22</v>
      </c>
      <c r="B9" s="57">
        <v>707</v>
      </c>
      <c r="C9" s="58">
        <v>0.55</v>
      </c>
      <c r="D9" s="59">
        <v>478</v>
      </c>
      <c r="E9" s="58">
        <v>0.56</v>
      </c>
      <c r="F9" s="59">
        <v>6</v>
      </c>
      <c r="G9" s="58">
        <v>0.6</v>
      </c>
      <c r="H9" s="59">
        <v>171</v>
      </c>
      <c r="I9" s="58">
        <v>0.5</v>
      </c>
      <c r="J9" s="59">
        <v>7</v>
      </c>
      <c r="K9" s="58">
        <v>0.44</v>
      </c>
      <c r="L9" s="59">
        <v>29</v>
      </c>
      <c r="M9" s="58">
        <v>0.76</v>
      </c>
      <c r="N9" s="59">
        <v>16</v>
      </c>
      <c r="O9" s="58">
        <v>0.73</v>
      </c>
    </row>
    <row r="10" spans="1:15" s="30" customFormat="1" ht="30" customHeight="1">
      <c r="A10" s="33" t="s">
        <v>23</v>
      </c>
      <c r="B10" s="57">
        <v>582</v>
      </c>
      <c r="C10" s="58">
        <v>0.45</v>
      </c>
      <c r="D10" s="59">
        <v>383</v>
      </c>
      <c r="E10" s="58">
        <v>0.44</v>
      </c>
      <c r="F10" s="59">
        <v>4</v>
      </c>
      <c r="G10" s="58">
        <v>0.4</v>
      </c>
      <c r="H10" s="59">
        <v>171</v>
      </c>
      <c r="I10" s="58">
        <v>0.5</v>
      </c>
      <c r="J10" s="59">
        <v>9</v>
      </c>
      <c r="K10" s="58">
        <v>0.56</v>
      </c>
      <c r="L10" s="59">
        <v>9</v>
      </c>
      <c r="M10" s="58">
        <v>0.24</v>
      </c>
      <c r="N10" s="59">
        <v>6</v>
      </c>
      <c r="O10" s="58">
        <v>0.27</v>
      </c>
    </row>
    <row r="11" spans="1:15" ht="30" customHeight="1">
      <c r="A11" s="61" t="s">
        <v>10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</sheetData>
  <sheetProtection selectLockedCells="1" selectUnlockedCells="1"/>
  <mergeCells count="20">
    <mergeCell ref="A1:O1"/>
    <mergeCell ref="A2:O2"/>
    <mergeCell ref="A3:A6"/>
    <mergeCell ref="B3:O3"/>
    <mergeCell ref="B4:C5"/>
    <mergeCell ref="D4:E5"/>
    <mergeCell ref="F4:G5"/>
    <mergeCell ref="H4:I5"/>
    <mergeCell ref="J4:K5"/>
    <mergeCell ref="L4:M5"/>
    <mergeCell ref="N4:O4"/>
    <mergeCell ref="N5:O5"/>
    <mergeCell ref="B7:C7"/>
    <mergeCell ref="D7:E7"/>
    <mergeCell ref="F7:G7"/>
    <mergeCell ref="H7:I7"/>
    <mergeCell ref="J7:K7"/>
    <mergeCell ref="L7:M7"/>
    <mergeCell ref="N7:O7"/>
    <mergeCell ref="A11:O11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view="pageBreakPreview" zoomScale="90" zoomScaleNormal="73" zoomScaleSheetLayoutView="90" workbookViewId="0" topLeftCell="A1">
      <selection activeCell="F35" sqref="F35"/>
    </sheetView>
  </sheetViews>
  <sheetFormatPr defaultColWidth="9.00390625" defaultRowHeight="16.5"/>
  <cols>
    <col min="1" max="1" width="20.75390625" style="0" customWidth="1"/>
    <col min="2" max="15" width="10.75390625" style="0" customWidth="1"/>
    <col min="16" max="16384" width="8.625" style="0" customWidth="1"/>
  </cols>
  <sheetData>
    <row r="1" spans="1:15" s="62" customFormat="1" ht="39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63" customFormat="1" ht="30" customHeight="1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64" customFormat="1" ht="30" customHeight="1">
      <c r="A3" s="55" t="s">
        <v>3</v>
      </c>
      <c r="B3" s="33" t="s">
        <v>41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64" customFormat="1" ht="30" customHeight="1">
      <c r="A4" s="55"/>
      <c r="B4" s="33" t="s">
        <v>12</v>
      </c>
      <c r="C4" s="33"/>
      <c r="D4" s="34" t="s">
        <v>13</v>
      </c>
      <c r="E4" s="34"/>
      <c r="F4" s="34" t="s">
        <v>14</v>
      </c>
      <c r="G4" s="34"/>
      <c r="H4" s="34" t="s">
        <v>37</v>
      </c>
      <c r="I4" s="34"/>
      <c r="J4" s="34" t="s">
        <v>42</v>
      </c>
      <c r="K4" s="34"/>
      <c r="L4" s="34" t="s">
        <v>43</v>
      </c>
      <c r="M4" s="34"/>
      <c r="N4" s="34" t="s">
        <v>48</v>
      </c>
      <c r="O4" s="34"/>
    </row>
    <row r="5" spans="1:15" s="64" customFormat="1" ht="30" customHeight="1">
      <c r="A5" s="55"/>
      <c r="B5" s="3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65" customFormat="1" ht="30" customHeight="1">
      <c r="A6" s="55"/>
      <c r="B6" s="33" t="s">
        <v>16</v>
      </c>
      <c r="C6" s="33" t="s">
        <v>46</v>
      </c>
      <c r="D6" s="33" t="s">
        <v>16</v>
      </c>
      <c r="E6" s="33" t="s">
        <v>46</v>
      </c>
      <c r="F6" s="33" t="s">
        <v>16</v>
      </c>
      <c r="G6" s="33" t="s">
        <v>46</v>
      </c>
      <c r="H6" s="33" t="s">
        <v>16</v>
      </c>
      <c r="I6" s="33" t="s">
        <v>46</v>
      </c>
      <c r="J6" s="33" t="s">
        <v>16</v>
      </c>
      <c r="K6" s="33" t="s">
        <v>46</v>
      </c>
      <c r="L6" s="33" t="s">
        <v>16</v>
      </c>
      <c r="M6" s="33" t="s">
        <v>46</v>
      </c>
      <c r="N6" s="33" t="s">
        <v>16</v>
      </c>
      <c r="O6" s="33" t="s">
        <v>46</v>
      </c>
    </row>
    <row r="7" spans="1:15" s="65" customFormat="1" ht="30" customHeight="1">
      <c r="A7" s="33" t="s">
        <v>20</v>
      </c>
      <c r="B7" s="36">
        <v>57</v>
      </c>
      <c r="C7" s="36"/>
      <c r="D7" s="36">
        <v>49</v>
      </c>
      <c r="E7" s="36"/>
      <c r="F7" s="36">
        <v>1</v>
      </c>
      <c r="G7" s="36"/>
      <c r="H7" s="36">
        <v>3</v>
      </c>
      <c r="I7" s="36"/>
      <c r="J7" s="36">
        <v>1</v>
      </c>
      <c r="K7" s="36"/>
      <c r="L7" s="36">
        <v>1</v>
      </c>
      <c r="M7" s="36"/>
      <c r="N7" s="36">
        <v>2</v>
      </c>
      <c r="O7" s="36"/>
    </row>
    <row r="8" spans="1:15" s="64" customFormat="1" ht="30" customHeight="1">
      <c r="A8" s="33" t="s">
        <v>21</v>
      </c>
      <c r="B8" s="57">
        <f>B9+B10</f>
        <v>1499</v>
      </c>
      <c r="C8" s="58">
        <f>C9+C10</f>
        <v>1</v>
      </c>
      <c r="D8" s="59">
        <f>D9+D10</f>
        <v>1203</v>
      </c>
      <c r="E8" s="58">
        <f>E9+E10</f>
        <v>1</v>
      </c>
      <c r="F8" s="59">
        <f>F9+F10</f>
        <v>21</v>
      </c>
      <c r="G8" s="58">
        <f>G9+G10</f>
        <v>1</v>
      </c>
      <c r="H8" s="59">
        <f>H9+H10</f>
        <v>112</v>
      </c>
      <c r="I8" s="58">
        <f>I9+I10</f>
        <v>1</v>
      </c>
      <c r="J8" s="59">
        <f>J9+J10</f>
        <v>31</v>
      </c>
      <c r="K8" s="58">
        <f>K9+K10</f>
        <v>1</v>
      </c>
      <c r="L8" s="59">
        <f>L9+L10</f>
        <v>35</v>
      </c>
      <c r="M8" s="58">
        <f>M9+M10</f>
        <v>1</v>
      </c>
      <c r="N8" s="59">
        <f>N9+N10</f>
        <v>97</v>
      </c>
      <c r="O8" s="58">
        <f>O9+O10</f>
        <v>1</v>
      </c>
    </row>
    <row r="9" spans="1:15" s="64" customFormat="1" ht="30" customHeight="1">
      <c r="A9" s="33" t="s">
        <v>22</v>
      </c>
      <c r="B9" s="36">
        <v>972</v>
      </c>
      <c r="C9" s="58">
        <v>0.65</v>
      </c>
      <c r="D9" s="59">
        <v>792</v>
      </c>
      <c r="E9" s="58">
        <v>0.66</v>
      </c>
      <c r="F9" s="59">
        <v>11</v>
      </c>
      <c r="G9" s="58">
        <v>0.52</v>
      </c>
      <c r="H9" s="59">
        <v>70</v>
      </c>
      <c r="I9" s="58">
        <v>0.63</v>
      </c>
      <c r="J9" s="59">
        <v>15</v>
      </c>
      <c r="K9" s="58">
        <v>0.48</v>
      </c>
      <c r="L9" s="59">
        <v>20</v>
      </c>
      <c r="M9" s="58">
        <v>0.57</v>
      </c>
      <c r="N9" s="59">
        <v>64</v>
      </c>
      <c r="O9" s="58">
        <v>0.66</v>
      </c>
    </row>
    <row r="10" spans="1:15" s="64" customFormat="1" ht="30" customHeight="1">
      <c r="A10" s="33" t="s">
        <v>23</v>
      </c>
      <c r="B10" s="36">
        <v>527</v>
      </c>
      <c r="C10" s="58">
        <v>0.35</v>
      </c>
      <c r="D10" s="59">
        <v>411</v>
      </c>
      <c r="E10" s="58">
        <v>0.34</v>
      </c>
      <c r="F10" s="59">
        <v>10</v>
      </c>
      <c r="G10" s="58">
        <v>0.48</v>
      </c>
      <c r="H10" s="59">
        <v>42</v>
      </c>
      <c r="I10" s="58">
        <v>0.37</v>
      </c>
      <c r="J10" s="59">
        <v>16</v>
      </c>
      <c r="K10" s="58">
        <v>0.52</v>
      </c>
      <c r="L10" s="59">
        <v>15</v>
      </c>
      <c r="M10" s="58">
        <v>0.43</v>
      </c>
      <c r="N10" s="59">
        <v>33</v>
      </c>
      <c r="O10" s="58">
        <v>0.34</v>
      </c>
    </row>
    <row r="11" spans="1:15" ht="30" customHeight="1">
      <c r="A11" s="44" t="s">
        <v>10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</row>
  </sheetData>
  <sheetProtection selectLockedCells="1" selectUnlockedCells="1"/>
  <mergeCells count="19">
    <mergeCell ref="A1:O1"/>
    <mergeCell ref="A2:O2"/>
    <mergeCell ref="A3:A6"/>
    <mergeCell ref="B3:O3"/>
    <mergeCell ref="B4:C5"/>
    <mergeCell ref="D4:E5"/>
    <mergeCell ref="F4:G5"/>
    <mergeCell ref="H4:I5"/>
    <mergeCell ref="J4:K5"/>
    <mergeCell ref="L4:M5"/>
    <mergeCell ref="N4:O5"/>
    <mergeCell ref="B7:C7"/>
    <mergeCell ref="D7:E7"/>
    <mergeCell ref="F7:G7"/>
    <mergeCell ref="H7:I7"/>
    <mergeCell ref="J7:K7"/>
    <mergeCell ref="L7:M7"/>
    <mergeCell ref="N7:O7"/>
    <mergeCell ref="A11:O11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view="pageBreakPreview" zoomScale="90" zoomScaleNormal="65" zoomScaleSheetLayoutView="90" workbookViewId="0" topLeftCell="A1">
      <selection activeCell="J37" sqref="J37"/>
    </sheetView>
  </sheetViews>
  <sheetFormatPr defaultColWidth="9.00390625" defaultRowHeight="16.5"/>
  <cols>
    <col min="1" max="1" width="20.75390625" style="0" customWidth="1"/>
    <col min="2" max="17" width="10.75390625" style="0" customWidth="1"/>
    <col min="18" max="16384" width="8.625" style="0" customWidth="1"/>
  </cols>
  <sheetData>
    <row r="1" spans="1:15" s="50" customFormat="1" ht="39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7" s="51" customFormat="1" ht="30" customHeight="1">
      <c r="A2" s="54" t="s">
        <v>49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s="64" customFormat="1" ht="30" customHeight="1">
      <c r="A3" s="55" t="s">
        <v>3</v>
      </c>
      <c r="B3" s="33" t="s">
        <v>41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s="64" customFormat="1" ht="30" customHeight="1">
      <c r="A4" s="55"/>
      <c r="B4" s="33" t="s">
        <v>12</v>
      </c>
      <c r="C4" s="33"/>
      <c r="D4" s="34" t="s">
        <v>13</v>
      </c>
      <c r="E4" s="34"/>
      <c r="F4" s="34" t="s">
        <v>14</v>
      </c>
      <c r="G4" s="34"/>
      <c r="H4" s="34" t="s">
        <v>37</v>
      </c>
      <c r="I4" s="34"/>
      <c r="J4" s="34" t="s">
        <v>42</v>
      </c>
      <c r="K4" s="34"/>
      <c r="L4" s="34" t="s">
        <v>43</v>
      </c>
      <c r="M4" s="34"/>
      <c r="N4" s="34" t="s">
        <v>48</v>
      </c>
      <c r="O4" s="34"/>
      <c r="P4" s="34" t="s">
        <v>50</v>
      </c>
      <c r="Q4" s="34"/>
    </row>
    <row r="5" spans="1:17" s="64" customFormat="1" ht="30" customHeight="1">
      <c r="A5" s="55"/>
      <c r="B5" s="33"/>
      <c r="C5" s="33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s="64" customFormat="1" ht="30" customHeight="1">
      <c r="A6" s="55"/>
      <c r="B6" s="66" t="s">
        <v>16</v>
      </c>
      <c r="C6" s="66" t="s">
        <v>46</v>
      </c>
      <c r="D6" s="66" t="s">
        <v>16</v>
      </c>
      <c r="E6" s="66" t="s">
        <v>46</v>
      </c>
      <c r="F6" s="66" t="s">
        <v>16</v>
      </c>
      <c r="G6" s="66" t="s">
        <v>46</v>
      </c>
      <c r="H6" s="66" t="s">
        <v>16</v>
      </c>
      <c r="I6" s="66" t="s">
        <v>46</v>
      </c>
      <c r="J6" s="66" t="s">
        <v>16</v>
      </c>
      <c r="K6" s="66" t="s">
        <v>46</v>
      </c>
      <c r="L6" s="66" t="s">
        <v>16</v>
      </c>
      <c r="M6" s="66" t="s">
        <v>46</v>
      </c>
      <c r="N6" s="66" t="s">
        <v>16</v>
      </c>
      <c r="O6" s="66" t="s">
        <v>46</v>
      </c>
      <c r="P6" s="66" t="s">
        <v>16</v>
      </c>
      <c r="Q6" s="66" t="s">
        <v>46</v>
      </c>
    </row>
    <row r="7" spans="1:17" s="64" customFormat="1" ht="30" customHeight="1">
      <c r="A7" s="33" t="s">
        <v>20</v>
      </c>
      <c r="B7" s="36">
        <f>D7+F7+H7+J7+L7+N7+P7</f>
        <v>61</v>
      </c>
      <c r="C7" s="36"/>
      <c r="D7" s="36">
        <v>47</v>
      </c>
      <c r="E7" s="36"/>
      <c r="F7" s="36">
        <v>1</v>
      </c>
      <c r="G7" s="36"/>
      <c r="H7" s="36">
        <v>7</v>
      </c>
      <c r="I7" s="36"/>
      <c r="J7" s="36">
        <v>1</v>
      </c>
      <c r="K7" s="36"/>
      <c r="L7" s="36">
        <v>1</v>
      </c>
      <c r="M7" s="36"/>
      <c r="N7" s="36">
        <v>2</v>
      </c>
      <c r="O7" s="36"/>
      <c r="P7" s="36">
        <v>2</v>
      </c>
      <c r="Q7" s="36"/>
    </row>
    <row r="8" spans="1:17" s="64" customFormat="1" ht="30" customHeight="1">
      <c r="A8" s="33" t="s">
        <v>21</v>
      </c>
      <c r="B8" s="57">
        <f>B9+B10</f>
        <v>1832</v>
      </c>
      <c r="C8" s="58">
        <f>C9+C10</f>
        <v>1</v>
      </c>
      <c r="D8" s="59">
        <f>D9+D10</f>
        <v>1135</v>
      </c>
      <c r="E8" s="58">
        <f>E9+E10</f>
        <v>1</v>
      </c>
      <c r="F8" s="59">
        <f>F9+F10</f>
        <v>11</v>
      </c>
      <c r="G8" s="58">
        <f>G9+G10</f>
        <v>1</v>
      </c>
      <c r="H8" s="59">
        <f>H9+H10</f>
        <v>447</v>
      </c>
      <c r="I8" s="58">
        <f>I9+I10</f>
        <v>1</v>
      </c>
      <c r="J8" s="59">
        <f>J9+J10</f>
        <v>23</v>
      </c>
      <c r="K8" s="58">
        <f>K9+K10</f>
        <v>1</v>
      </c>
      <c r="L8" s="59">
        <f>L9+L10</f>
        <v>40</v>
      </c>
      <c r="M8" s="58">
        <f>M9+M10</f>
        <v>1</v>
      </c>
      <c r="N8" s="59">
        <f>N9+N10</f>
        <v>63</v>
      </c>
      <c r="O8" s="58">
        <f>O9+O10</f>
        <v>1</v>
      </c>
      <c r="P8" s="59">
        <f>P9+P10</f>
        <v>113</v>
      </c>
      <c r="Q8" s="58">
        <f>Q9+Q10</f>
        <v>1</v>
      </c>
    </row>
    <row r="9" spans="1:17" s="64" customFormat="1" ht="30" customHeight="1">
      <c r="A9" s="33" t="s">
        <v>22</v>
      </c>
      <c r="B9" s="57">
        <f aca="true" t="shared" si="0" ref="B9:B10">D9+F9+H9+J9+L9+N9+P9</f>
        <v>1072</v>
      </c>
      <c r="C9" s="58">
        <f>B9/(B9+B10)</f>
        <v>0.585152838427948</v>
      </c>
      <c r="D9" s="59">
        <v>690</v>
      </c>
      <c r="E9" s="58">
        <f>D9/(D9+D10)</f>
        <v>0.607929515418502</v>
      </c>
      <c r="F9" s="59">
        <v>8</v>
      </c>
      <c r="G9" s="58">
        <f>F9/(F9+F10)</f>
        <v>0.727272727272727</v>
      </c>
      <c r="H9" s="59">
        <v>230</v>
      </c>
      <c r="I9" s="58">
        <f>H9/(H9+H10)</f>
        <v>0.514541387024608</v>
      </c>
      <c r="J9" s="59">
        <v>15</v>
      </c>
      <c r="K9" s="58">
        <f>J9/(J9+J10)</f>
        <v>0.652173913043478</v>
      </c>
      <c r="L9" s="59">
        <v>25</v>
      </c>
      <c r="M9" s="58">
        <f>L9/(L9+L10)</f>
        <v>0.625</v>
      </c>
      <c r="N9" s="59">
        <v>30</v>
      </c>
      <c r="O9" s="58">
        <f>N9/(N9+N10)</f>
        <v>0.476190476190476</v>
      </c>
      <c r="P9" s="59">
        <v>74</v>
      </c>
      <c r="Q9" s="58">
        <f>P9/(P9+P10)</f>
        <v>0.654867256637168</v>
      </c>
    </row>
    <row r="10" spans="1:17" s="64" customFormat="1" ht="30" customHeight="1">
      <c r="A10" s="33" t="s">
        <v>23</v>
      </c>
      <c r="B10" s="57">
        <f t="shared" si="0"/>
        <v>760</v>
      </c>
      <c r="C10" s="58">
        <f>B10/(B9+B10)</f>
        <v>0.414847161572052</v>
      </c>
      <c r="D10" s="59">
        <v>445</v>
      </c>
      <c r="E10" s="58">
        <f>D10/(D9+D10)</f>
        <v>0.392070484581498</v>
      </c>
      <c r="F10" s="59">
        <v>3</v>
      </c>
      <c r="G10" s="58">
        <f>F10/(F9+F10)</f>
        <v>0.272727272727273</v>
      </c>
      <c r="H10" s="59">
        <v>217</v>
      </c>
      <c r="I10" s="58">
        <f>H10/(H9+H10)</f>
        <v>0.485458612975391</v>
      </c>
      <c r="J10" s="59">
        <v>8</v>
      </c>
      <c r="K10" s="58">
        <f>J10/(J9+J10)</f>
        <v>0.347826086956522</v>
      </c>
      <c r="L10" s="59">
        <v>15</v>
      </c>
      <c r="M10" s="58">
        <f>L10/(L9+L10)</f>
        <v>0.375</v>
      </c>
      <c r="N10" s="59">
        <v>33</v>
      </c>
      <c r="O10" s="58">
        <f>N10/(N9+N10)</f>
        <v>0.523809523809524</v>
      </c>
      <c r="P10" s="59">
        <v>39</v>
      </c>
      <c r="Q10" s="58">
        <f>P10/(P9+P10)</f>
        <v>0.345132743362832</v>
      </c>
    </row>
    <row r="11" spans="1:15" ht="30" customHeight="1">
      <c r="A11" s="61" t="s">
        <v>10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</row>
  </sheetData>
  <sheetProtection selectLockedCells="1" selectUnlockedCells="1"/>
  <mergeCells count="21">
    <mergeCell ref="A1:O1"/>
    <mergeCell ref="A2:Q2"/>
    <mergeCell ref="A3:A6"/>
    <mergeCell ref="B3:Q3"/>
    <mergeCell ref="B4:C5"/>
    <mergeCell ref="D4:E5"/>
    <mergeCell ref="F4:G5"/>
    <mergeCell ref="H4:I5"/>
    <mergeCell ref="J4:K5"/>
    <mergeCell ref="L4:M5"/>
    <mergeCell ref="N4:O5"/>
    <mergeCell ref="P4:Q5"/>
    <mergeCell ref="B7:C7"/>
    <mergeCell ref="D7:E7"/>
    <mergeCell ref="F7:G7"/>
    <mergeCell ref="H7:I7"/>
    <mergeCell ref="J7:K7"/>
    <mergeCell ref="L7:M7"/>
    <mergeCell ref="N7:O7"/>
    <mergeCell ref="P7:Q7"/>
    <mergeCell ref="A11:O11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6.5"/>
  <cols>
    <col min="1" max="1" width="10.25390625" style="0" customWidth="1"/>
    <col min="2" max="2" width="6.50390625" style="0" customWidth="1"/>
    <col min="3" max="3" width="10.00390625" style="0" customWidth="1"/>
    <col min="4" max="4" width="6.625" style="0" customWidth="1"/>
    <col min="5" max="5" width="9.875" style="0" customWidth="1"/>
    <col min="6" max="6" width="6.375" style="0" customWidth="1"/>
    <col min="7" max="7" width="9.75390625" style="0" customWidth="1"/>
    <col min="8" max="8" width="5.75390625" style="0" customWidth="1"/>
    <col min="9" max="9" width="10.25390625" style="0" customWidth="1"/>
    <col min="10" max="10" width="7.375" style="0" customWidth="1"/>
    <col min="11" max="11" width="10.125" style="0" customWidth="1"/>
    <col min="12" max="16384" width="11.375" style="0" customWidth="1"/>
  </cols>
  <sheetData>
    <row r="1" spans="1:11" ht="27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27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7.75" customHeight="1">
      <c r="A3" s="33" t="s">
        <v>3</v>
      </c>
      <c r="B3" s="34" t="s">
        <v>12</v>
      </c>
      <c r="C3" s="34"/>
      <c r="D3" s="34" t="s">
        <v>13</v>
      </c>
      <c r="E3" s="34"/>
      <c r="F3" s="34"/>
      <c r="G3" s="34"/>
      <c r="H3" s="34" t="s">
        <v>14</v>
      </c>
      <c r="I3" s="34"/>
      <c r="J3" s="34" t="s">
        <v>15</v>
      </c>
      <c r="K3" s="34"/>
    </row>
    <row r="4" spans="1:11" ht="27.75" customHeight="1">
      <c r="A4" s="33"/>
      <c r="B4" s="34" t="s">
        <v>16</v>
      </c>
      <c r="C4" s="35" t="s">
        <v>17</v>
      </c>
      <c r="D4" s="33" t="s">
        <v>18</v>
      </c>
      <c r="E4" s="33"/>
      <c r="F4" s="33" t="s">
        <v>19</v>
      </c>
      <c r="G4" s="33"/>
      <c r="H4" s="33" t="s">
        <v>16</v>
      </c>
      <c r="I4" s="36" t="s">
        <v>17</v>
      </c>
      <c r="J4" s="33" t="s">
        <v>16</v>
      </c>
      <c r="K4" s="36" t="s">
        <v>17</v>
      </c>
    </row>
    <row r="5" spans="1:11" ht="27.75" customHeight="1">
      <c r="A5" s="33"/>
      <c r="B5" s="34"/>
      <c r="C5" s="35"/>
      <c r="D5" s="33" t="s">
        <v>16</v>
      </c>
      <c r="E5" s="36" t="s">
        <v>17</v>
      </c>
      <c r="F5" s="33" t="s">
        <v>16</v>
      </c>
      <c r="G5" s="36" t="s">
        <v>17</v>
      </c>
      <c r="H5" s="33"/>
      <c r="I5" s="36"/>
      <c r="J5" s="33"/>
      <c r="K5" s="36"/>
    </row>
    <row r="6" spans="1:11" ht="27.75" customHeight="1">
      <c r="A6" s="37" t="s">
        <v>20</v>
      </c>
      <c r="B6" s="38"/>
      <c r="C6" s="38"/>
      <c r="D6" s="39">
        <v>13</v>
      </c>
      <c r="E6" s="39"/>
      <c r="F6" s="39">
        <v>12</v>
      </c>
      <c r="G6" s="39"/>
      <c r="H6" s="39">
        <v>3</v>
      </c>
      <c r="I6" s="39"/>
      <c r="J6" s="39">
        <v>1</v>
      </c>
      <c r="K6" s="39"/>
    </row>
    <row r="7" spans="1:11" ht="27.75" customHeight="1">
      <c r="A7" s="37" t="s">
        <v>21</v>
      </c>
      <c r="B7" s="40">
        <f>D7+F7+H7+J7</f>
        <v>762</v>
      </c>
      <c r="C7" s="41">
        <f>C8+C9</f>
        <v>1</v>
      </c>
      <c r="D7" s="42">
        <f>D8+D9</f>
        <v>538</v>
      </c>
      <c r="E7" s="41">
        <f>E8+E9</f>
        <v>1</v>
      </c>
      <c r="F7" s="42">
        <f>F8+F9</f>
        <v>125</v>
      </c>
      <c r="G7" s="41">
        <f>G8+G9</f>
        <v>1</v>
      </c>
      <c r="H7" s="42">
        <f>H8+H9</f>
        <v>57</v>
      </c>
      <c r="I7" s="41">
        <f>I8+I9</f>
        <v>1</v>
      </c>
      <c r="J7" s="42">
        <f>J8+J9</f>
        <v>42</v>
      </c>
      <c r="K7" s="41">
        <f>K8+K9</f>
        <v>1</v>
      </c>
    </row>
    <row r="8" spans="1:11" ht="27.75" customHeight="1">
      <c r="A8" s="37" t="s">
        <v>22</v>
      </c>
      <c r="B8" s="40">
        <f aca="true" t="shared" si="0" ref="B8:B9">SUM(D8,F8,H8,J8)</f>
        <v>269</v>
      </c>
      <c r="C8" s="41">
        <f aca="true" t="shared" si="1" ref="C8:C9">B8/$B$7</f>
        <v>0.353018372703412</v>
      </c>
      <c r="D8" s="43">
        <v>174</v>
      </c>
      <c r="E8" s="41">
        <f aca="true" t="shared" si="2" ref="E8:E9">D8/$D$7</f>
        <v>0.323420074349442</v>
      </c>
      <c r="F8" s="43">
        <v>51</v>
      </c>
      <c r="G8" s="41">
        <f aca="true" t="shared" si="3" ref="G8:G9">F8/$F$7</f>
        <v>0.408</v>
      </c>
      <c r="H8" s="43">
        <v>29</v>
      </c>
      <c r="I8" s="41">
        <f aca="true" t="shared" si="4" ref="I8:I9">H8/$H$7</f>
        <v>0.508771929824561</v>
      </c>
      <c r="J8" s="43">
        <v>15</v>
      </c>
      <c r="K8" s="41">
        <f aca="true" t="shared" si="5" ref="K8:K9">J8/$J$7</f>
        <v>0.357142857142857</v>
      </c>
    </row>
    <row r="9" spans="1:11" ht="27.75" customHeight="1">
      <c r="A9" s="37" t="s">
        <v>23</v>
      </c>
      <c r="B9" s="40">
        <f t="shared" si="0"/>
        <v>493</v>
      </c>
      <c r="C9" s="41">
        <f t="shared" si="1"/>
        <v>0.646981627296588</v>
      </c>
      <c r="D9" s="43">
        <v>364</v>
      </c>
      <c r="E9" s="41">
        <f t="shared" si="2"/>
        <v>0.676579925650558</v>
      </c>
      <c r="F9" s="43">
        <v>74</v>
      </c>
      <c r="G9" s="41">
        <f t="shared" si="3"/>
        <v>0.592</v>
      </c>
      <c r="H9" s="43">
        <v>28</v>
      </c>
      <c r="I9" s="41">
        <f t="shared" si="4"/>
        <v>0.491228070175439</v>
      </c>
      <c r="J9" s="43">
        <v>27</v>
      </c>
      <c r="K9" s="41">
        <f t="shared" si="5"/>
        <v>0.642857142857143</v>
      </c>
    </row>
    <row r="10" spans="1:11" ht="27.75" customHeight="1">
      <c r="A10" s="44" t="s">
        <v>10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</sheetData>
  <sheetProtection selectLockedCells="1" selectUnlockedCells="1"/>
  <mergeCells count="21">
    <mergeCell ref="A1:K1"/>
    <mergeCell ref="A2:K2"/>
    <mergeCell ref="A3:A5"/>
    <mergeCell ref="B3:C3"/>
    <mergeCell ref="D3:G3"/>
    <mergeCell ref="H3:I3"/>
    <mergeCell ref="J3:K3"/>
    <mergeCell ref="B4:B5"/>
    <mergeCell ref="C4:C5"/>
    <mergeCell ref="D4:E4"/>
    <mergeCell ref="F4:G4"/>
    <mergeCell ref="H4:H5"/>
    <mergeCell ref="I4:I5"/>
    <mergeCell ref="J4:J5"/>
    <mergeCell ref="K4:K5"/>
    <mergeCell ref="B6:C6"/>
    <mergeCell ref="D6:E6"/>
    <mergeCell ref="F6:G6"/>
    <mergeCell ref="H6:I6"/>
    <mergeCell ref="J6:K6"/>
    <mergeCell ref="A10:K10"/>
  </mergeCells>
  <printOptions/>
  <pageMargins left="0.47222222222222227" right="0.47222222222222227" top="1.025" bottom="1.025" header="0.7875" footer="0.7875"/>
  <pageSetup horizontalDpi="300" verticalDpi="300" orientation="portrait" paperSize="9"/>
  <headerFooter alignWithMargins="0">
    <oddHeader>&amp;C&amp;"Arial,標準"&amp;10&amp;A</oddHeader>
    <oddFooter>&amp;C&amp;"Arial,標準"&amp;10頁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9"/>
  <sheetViews>
    <sheetView view="pageBreakPreview" zoomScale="90" zoomScaleSheetLayoutView="90" workbookViewId="0" topLeftCell="A1">
      <selection activeCell="A1" sqref="A1"/>
    </sheetView>
  </sheetViews>
  <sheetFormatPr defaultColWidth="9.00390625" defaultRowHeight="16.5"/>
  <cols>
    <col min="1" max="1" width="12.50390625" style="0" customWidth="1"/>
    <col min="2" max="2" width="8.50390625" style="0" customWidth="1"/>
    <col min="3" max="3" width="13.125" style="0" customWidth="1"/>
    <col min="4" max="4" width="8.50390625" style="0" customWidth="1"/>
    <col min="5" max="5" width="11.875" style="0" customWidth="1"/>
    <col min="6" max="6" width="8.50390625" style="0" customWidth="1"/>
    <col min="7" max="7" width="12.125" style="0" customWidth="1"/>
    <col min="8" max="8" width="11.375" style="0" hidden="1" customWidth="1"/>
    <col min="9" max="9" width="13.375" style="0" hidden="1" customWidth="1"/>
    <col min="10" max="10" width="8.50390625" style="0" hidden="1" customWidth="1"/>
    <col min="11" max="11" width="11.75390625" style="0" hidden="1" customWidth="1"/>
    <col min="12" max="12" width="11.375" style="0" hidden="1" customWidth="1"/>
    <col min="13" max="13" width="9.00390625" style="0" hidden="1" customWidth="1"/>
    <col min="14" max="64" width="8.625" style="0" customWidth="1"/>
    <col min="65" max="16384" width="11.375" style="0" customWidth="1"/>
  </cols>
  <sheetData>
    <row r="1" spans="1:13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32" t="s">
        <v>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0" customHeight="1">
      <c r="A3" s="33" t="s">
        <v>3</v>
      </c>
      <c r="B3" s="34" t="s">
        <v>12</v>
      </c>
      <c r="C3" s="34"/>
      <c r="D3" s="34" t="s">
        <v>13</v>
      </c>
      <c r="E3" s="34"/>
      <c r="F3" s="34" t="s">
        <v>14</v>
      </c>
      <c r="G3" s="34"/>
      <c r="H3" s="34" t="s">
        <v>25</v>
      </c>
      <c r="I3" s="34"/>
      <c r="J3" s="34" t="s">
        <v>15</v>
      </c>
      <c r="K3" s="34"/>
      <c r="L3" s="34" t="s">
        <v>26</v>
      </c>
      <c r="M3" s="34"/>
    </row>
    <row r="4" spans="1:13" ht="30" customHeight="1">
      <c r="A4" s="33"/>
      <c r="B4" s="34" t="s">
        <v>16</v>
      </c>
      <c r="C4" s="35" t="s">
        <v>17</v>
      </c>
      <c r="D4" s="33" t="s">
        <v>16</v>
      </c>
      <c r="E4" s="36" t="s">
        <v>17</v>
      </c>
      <c r="F4" s="33" t="s">
        <v>16</v>
      </c>
      <c r="G4" s="36" t="s">
        <v>17</v>
      </c>
      <c r="H4" s="33" t="s">
        <v>16</v>
      </c>
      <c r="I4" s="36" t="s">
        <v>17</v>
      </c>
      <c r="J4" s="33" t="s">
        <v>16</v>
      </c>
      <c r="K4" s="36" t="s">
        <v>17</v>
      </c>
      <c r="L4" s="33" t="s">
        <v>16</v>
      </c>
      <c r="M4" s="36" t="s">
        <v>17</v>
      </c>
    </row>
    <row r="5" spans="1:13" ht="30" customHeight="1">
      <c r="A5" s="37" t="s">
        <v>20</v>
      </c>
      <c r="B5" s="38">
        <v>17</v>
      </c>
      <c r="C5" s="38"/>
      <c r="D5" s="39">
        <v>16</v>
      </c>
      <c r="E5" s="39"/>
      <c r="F5" s="39">
        <v>1</v>
      </c>
      <c r="G5" s="39"/>
      <c r="H5" s="39">
        <v>2</v>
      </c>
      <c r="I5" s="39"/>
      <c r="J5" s="39">
        <v>1</v>
      </c>
      <c r="K5" s="39"/>
      <c r="L5" s="39">
        <v>1</v>
      </c>
      <c r="M5" s="39"/>
    </row>
    <row r="6" spans="1:13" ht="30" customHeight="1">
      <c r="A6" s="37" t="s">
        <v>21</v>
      </c>
      <c r="B6" s="40">
        <f aca="true" t="shared" si="0" ref="B6:B8">D6+F6+J6</f>
        <v>960</v>
      </c>
      <c r="C6" s="41">
        <f>C7+C8</f>
        <v>1</v>
      </c>
      <c r="D6" s="42">
        <f>D7+D8</f>
        <v>905</v>
      </c>
      <c r="E6" s="41">
        <f>E7+E8</f>
        <v>1</v>
      </c>
      <c r="F6" s="42">
        <f>F7+F8</f>
        <v>55</v>
      </c>
      <c r="G6" s="41">
        <f>G7+G8</f>
        <v>1</v>
      </c>
      <c r="H6" s="42">
        <f>H7+H8</f>
        <v>0</v>
      </c>
      <c r="I6" s="41" t="e">
        <f>I7+I8</f>
        <v>#DIV/0!</v>
      </c>
      <c r="J6" s="42">
        <f>J7+J8</f>
        <v>0</v>
      </c>
      <c r="K6" s="41"/>
      <c r="L6" s="42">
        <f>L7+L8</f>
        <v>0</v>
      </c>
      <c r="M6" s="41" t="e">
        <f>M7+M8</f>
        <v>#DIV/0!</v>
      </c>
    </row>
    <row r="7" spans="1:13" ht="30" customHeight="1">
      <c r="A7" s="37" t="s">
        <v>22</v>
      </c>
      <c r="B7" s="40">
        <f t="shared" si="0"/>
        <v>375</v>
      </c>
      <c r="C7" s="41">
        <f aca="true" t="shared" si="1" ref="C7:C8">B7/$B$6</f>
        <v>0.390625</v>
      </c>
      <c r="D7" s="43">
        <v>357</v>
      </c>
      <c r="E7" s="41">
        <f aca="true" t="shared" si="2" ref="E7:E8">D7/$D$6</f>
        <v>0.394475138121547</v>
      </c>
      <c r="F7" s="43">
        <v>18</v>
      </c>
      <c r="G7" s="41">
        <f aca="true" t="shared" si="3" ref="G7:G8">F7/$F$6</f>
        <v>0.327272727272727</v>
      </c>
      <c r="H7" s="43"/>
      <c r="I7" s="41" t="e">
        <f aca="true" t="shared" si="4" ref="I7:I8">H7/$H$6</f>
        <v>#DIV/0!</v>
      </c>
      <c r="J7" s="43">
        <v>0</v>
      </c>
      <c r="K7" s="41" t="e">
        <f>J7/$J$6</f>
        <v>#DIV/0!</v>
      </c>
      <c r="L7" s="43"/>
      <c r="M7" s="41" t="e">
        <f aca="true" t="shared" si="5" ref="M7:M8">L7/$L$6</f>
        <v>#DIV/0!</v>
      </c>
    </row>
    <row r="8" spans="1:13" ht="30" customHeight="1">
      <c r="A8" s="37" t="s">
        <v>23</v>
      </c>
      <c r="B8" s="40">
        <f t="shared" si="0"/>
        <v>585</v>
      </c>
      <c r="C8" s="41">
        <f t="shared" si="1"/>
        <v>0.609375</v>
      </c>
      <c r="D8" s="43">
        <v>548</v>
      </c>
      <c r="E8" s="41">
        <f t="shared" si="2"/>
        <v>0.605524861878453</v>
      </c>
      <c r="F8" s="43">
        <v>37</v>
      </c>
      <c r="G8" s="41">
        <f t="shared" si="3"/>
        <v>0.672727272727273</v>
      </c>
      <c r="H8" s="43"/>
      <c r="I8" s="41" t="e">
        <f t="shared" si="4"/>
        <v>#DIV/0!</v>
      </c>
      <c r="J8" s="43">
        <v>0</v>
      </c>
      <c r="K8" s="41"/>
      <c r="L8" s="43"/>
      <c r="M8" s="41" t="e">
        <f t="shared" si="5"/>
        <v>#DIV/0!</v>
      </c>
    </row>
    <row r="9" spans="1:13" ht="30" customHeight="1">
      <c r="A9" s="44" t="s">
        <v>10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sheetProtection selectLockedCells="1" selectUnlockedCells="1"/>
  <mergeCells count="16">
    <mergeCell ref="A1:M1"/>
    <mergeCell ref="A2:M2"/>
    <mergeCell ref="A3:A4"/>
    <mergeCell ref="B3:C3"/>
    <mergeCell ref="D3:E3"/>
    <mergeCell ref="F3:G3"/>
    <mergeCell ref="H3:I3"/>
    <mergeCell ref="J3:K3"/>
    <mergeCell ref="L3:M3"/>
    <mergeCell ref="B5:C5"/>
    <mergeCell ref="D5:E5"/>
    <mergeCell ref="F5:G5"/>
    <mergeCell ref="H5:I5"/>
    <mergeCell ref="J5:K5"/>
    <mergeCell ref="L5:M5"/>
    <mergeCell ref="A9:M9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9"/>
  <sheetViews>
    <sheetView view="pageBreakPreview" zoomScale="90" zoomScaleSheetLayoutView="90" workbookViewId="0" topLeftCell="A1">
      <selection activeCell="N2" sqref="N2"/>
    </sheetView>
  </sheetViews>
  <sheetFormatPr defaultColWidth="9.00390625" defaultRowHeight="16.5"/>
  <cols>
    <col min="1" max="1" width="12.50390625" style="0" customWidth="1"/>
    <col min="2" max="2" width="8.50390625" style="0" customWidth="1"/>
    <col min="3" max="3" width="13.125" style="0" customWidth="1"/>
    <col min="4" max="4" width="8.50390625" style="0" customWidth="1"/>
    <col min="5" max="5" width="11.875" style="0" customWidth="1"/>
    <col min="6" max="6" width="8.50390625" style="0" customWidth="1"/>
    <col min="7" max="7" width="12.125" style="0" customWidth="1"/>
    <col min="8" max="8" width="11.375" style="0" hidden="1" customWidth="1"/>
    <col min="9" max="9" width="13.375" style="0" hidden="1" customWidth="1"/>
    <col min="10" max="10" width="8.50390625" style="0" customWidth="1"/>
    <col min="11" max="11" width="10.75390625" style="0" customWidth="1"/>
    <col min="12" max="12" width="11.375" style="0" hidden="1" customWidth="1"/>
    <col min="13" max="13" width="11.875" style="0" hidden="1" customWidth="1"/>
    <col min="14" max="64" width="8.625" style="0" customWidth="1"/>
    <col min="65" max="16384" width="11.375" style="0" customWidth="1"/>
  </cols>
  <sheetData>
    <row r="1" spans="1:13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32" t="s">
        <v>27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0" customHeight="1">
      <c r="A3" s="33" t="s">
        <v>3</v>
      </c>
      <c r="B3" s="34" t="s">
        <v>12</v>
      </c>
      <c r="C3" s="34"/>
      <c r="D3" s="34" t="s">
        <v>13</v>
      </c>
      <c r="E3" s="34"/>
      <c r="F3" s="34" t="s">
        <v>14</v>
      </c>
      <c r="G3" s="34"/>
      <c r="H3" s="34" t="s">
        <v>25</v>
      </c>
      <c r="I3" s="34"/>
      <c r="J3" s="34" t="s">
        <v>15</v>
      </c>
      <c r="K3" s="34"/>
      <c r="L3" s="34" t="s">
        <v>26</v>
      </c>
      <c r="M3" s="34"/>
    </row>
    <row r="4" spans="1:13" ht="30" customHeight="1">
      <c r="A4" s="33"/>
      <c r="B4" s="34" t="s">
        <v>16</v>
      </c>
      <c r="C4" s="35" t="s">
        <v>17</v>
      </c>
      <c r="D4" s="33" t="s">
        <v>16</v>
      </c>
      <c r="E4" s="36" t="s">
        <v>17</v>
      </c>
      <c r="F4" s="33" t="s">
        <v>16</v>
      </c>
      <c r="G4" s="36" t="s">
        <v>17</v>
      </c>
      <c r="H4" s="33" t="s">
        <v>16</v>
      </c>
      <c r="I4" s="36" t="s">
        <v>17</v>
      </c>
      <c r="J4" s="33" t="s">
        <v>16</v>
      </c>
      <c r="K4" s="36" t="s">
        <v>17</v>
      </c>
      <c r="L4" s="33" t="s">
        <v>16</v>
      </c>
      <c r="M4" s="36" t="s">
        <v>17</v>
      </c>
    </row>
    <row r="5" spans="1:13" ht="30" customHeight="1">
      <c r="A5" s="37" t="s">
        <v>20</v>
      </c>
      <c r="B5" s="38">
        <v>11</v>
      </c>
      <c r="C5" s="38"/>
      <c r="D5" s="39">
        <v>9</v>
      </c>
      <c r="E5" s="39"/>
      <c r="F5" s="39">
        <v>1</v>
      </c>
      <c r="G5" s="39"/>
      <c r="H5" s="39">
        <v>2</v>
      </c>
      <c r="I5" s="39"/>
      <c r="J5" s="39">
        <v>1</v>
      </c>
      <c r="K5" s="39"/>
      <c r="L5" s="39">
        <v>1</v>
      </c>
      <c r="M5" s="39"/>
    </row>
    <row r="6" spans="1:13" ht="30" customHeight="1">
      <c r="A6" s="37" t="s">
        <v>21</v>
      </c>
      <c r="B6" s="40">
        <f aca="true" t="shared" si="0" ref="B6:B8">D6+F6+J6</f>
        <v>643</v>
      </c>
      <c r="C6" s="41">
        <f>C7+C8</f>
        <v>1</v>
      </c>
      <c r="D6" s="42">
        <f>D7+D8</f>
        <v>538</v>
      </c>
      <c r="E6" s="41">
        <f>E7+E8</f>
        <v>1</v>
      </c>
      <c r="F6" s="42">
        <f>F7+F8</f>
        <v>53</v>
      </c>
      <c r="G6" s="41">
        <f>G7+G8</f>
        <v>1</v>
      </c>
      <c r="H6" s="42">
        <f>H7+H8</f>
        <v>0</v>
      </c>
      <c r="I6" s="41" t="e">
        <f>I7+I8</f>
        <v>#DIV/0!</v>
      </c>
      <c r="J6" s="42">
        <v>52</v>
      </c>
      <c r="K6" s="41">
        <f>K7+K8</f>
        <v>1</v>
      </c>
      <c r="L6" s="42">
        <f>L7+L8</f>
        <v>0</v>
      </c>
      <c r="M6" s="41" t="e">
        <f>M7+M8</f>
        <v>#DIV/0!</v>
      </c>
    </row>
    <row r="7" spans="1:13" ht="30" customHeight="1">
      <c r="A7" s="37" t="s">
        <v>22</v>
      </c>
      <c r="B7" s="40">
        <f t="shared" si="0"/>
        <v>271</v>
      </c>
      <c r="C7" s="41">
        <f aca="true" t="shared" si="1" ref="C7:C8">B7/$B$6</f>
        <v>0.421461897356143</v>
      </c>
      <c r="D7" s="43">
        <v>223</v>
      </c>
      <c r="E7" s="41">
        <f aca="true" t="shared" si="2" ref="E7:E8">D7/$D$6</f>
        <v>0.414498141263941</v>
      </c>
      <c r="F7" s="43">
        <v>24</v>
      </c>
      <c r="G7" s="41">
        <f aca="true" t="shared" si="3" ref="G7:G8">F7/$F$6</f>
        <v>0.452830188679245</v>
      </c>
      <c r="H7" s="43"/>
      <c r="I7" s="41" t="e">
        <f aca="true" t="shared" si="4" ref="I7:I8">H7/$H$6</f>
        <v>#DIV/0!</v>
      </c>
      <c r="J7" s="43">
        <v>24</v>
      </c>
      <c r="K7" s="41">
        <f aca="true" t="shared" si="5" ref="K7:K8">J7/$J$6</f>
        <v>0.461538461538462</v>
      </c>
      <c r="L7" s="43"/>
      <c r="M7" s="41" t="e">
        <f aca="true" t="shared" si="6" ref="M7:M8">L7/$L$6</f>
        <v>#DIV/0!</v>
      </c>
    </row>
    <row r="8" spans="1:13" ht="30" customHeight="1">
      <c r="A8" s="37" t="s">
        <v>23</v>
      </c>
      <c r="B8" s="40">
        <f t="shared" si="0"/>
        <v>372</v>
      </c>
      <c r="C8" s="41">
        <f t="shared" si="1"/>
        <v>0.578538102643857</v>
      </c>
      <c r="D8" s="43">
        <v>315</v>
      </c>
      <c r="E8" s="41">
        <f t="shared" si="2"/>
        <v>0.58550185873606</v>
      </c>
      <c r="F8" s="43">
        <v>29</v>
      </c>
      <c r="G8" s="41">
        <f t="shared" si="3"/>
        <v>0.547169811320755</v>
      </c>
      <c r="H8" s="43"/>
      <c r="I8" s="41" t="e">
        <f t="shared" si="4"/>
        <v>#DIV/0!</v>
      </c>
      <c r="J8" s="43">
        <v>28</v>
      </c>
      <c r="K8" s="41">
        <f t="shared" si="5"/>
        <v>0.538461538461538</v>
      </c>
      <c r="L8" s="43"/>
      <c r="M8" s="41" t="e">
        <f t="shared" si="6"/>
        <v>#DIV/0!</v>
      </c>
    </row>
    <row r="9" spans="1:13" ht="30" customHeight="1">
      <c r="A9" s="44" t="s">
        <v>10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sheetProtection selectLockedCells="1" selectUnlockedCells="1"/>
  <mergeCells count="16">
    <mergeCell ref="A1:M1"/>
    <mergeCell ref="A2:M2"/>
    <mergeCell ref="A3:A4"/>
    <mergeCell ref="B3:C3"/>
    <mergeCell ref="D3:E3"/>
    <mergeCell ref="F3:G3"/>
    <mergeCell ref="H3:I3"/>
    <mergeCell ref="J3:K3"/>
    <mergeCell ref="L3:M3"/>
    <mergeCell ref="B5:C5"/>
    <mergeCell ref="D5:E5"/>
    <mergeCell ref="F5:G5"/>
    <mergeCell ref="H5:I5"/>
    <mergeCell ref="J5:K5"/>
    <mergeCell ref="L5:M5"/>
    <mergeCell ref="A9:M9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9"/>
  <sheetViews>
    <sheetView view="pageBreakPreview" zoomScale="90" zoomScaleSheetLayoutView="90" workbookViewId="0" topLeftCell="A1">
      <selection activeCell="C29" sqref="C29"/>
    </sheetView>
  </sheetViews>
  <sheetFormatPr defaultColWidth="9.00390625" defaultRowHeight="16.5"/>
  <cols>
    <col min="1" max="1" width="12.50390625" style="0" customWidth="1"/>
    <col min="2" max="2" width="6.875" style="0" customWidth="1"/>
    <col min="3" max="3" width="13.125" style="0" customWidth="1"/>
    <col min="4" max="4" width="8.625" style="0" customWidth="1"/>
    <col min="5" max="5" width="11.875" style="0" customWidth="1"/>
    <col min="6" max="6" width="8.625" style="0" customWidth="1"/>
    <col min="7" max="7" width="12.125" style="0" customWidth="1"/>
    <col min="8" max="8" width="8.625" style="0" customWidth="1"/>
    <col min="9" max="9" width="13.375" style="0" customWidth="1"/>
    <col min="10" max="10" width="8.625" style="0" customWidth="1"/>
    <col min="11" max="11" width="10.75390625" style="0" customWidth="1"/>
    <col min="12" max="12" width="8.625" style="0" customWidth="1"/>
    <col min="13" max="13" width="11.875" style="0" customWidth="1"/>
    <col min="14" max="64" width="8.625" style="0" customWidth="1"/>
    <col min="65" max="16384" width="11.375" style="0" customWidth="1"/>
  </cols>
  <sheetData>
    <row r="1" spans="1:13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0" customHeight="1">
      <c r="A3" s="33" t="s">
        <v>3</v>
      </c>
      <c r="B3" s="34" t="s">
        <v>12</v>
      </c>
      <c r="C3" s="34"/>
      <c r="D3" s="34" t="s">
        <v>13</v>
      </c>
      <c r="E3" s="34"/>
      <c r="F3" s="34" t="s">
        <v>14</v>
      </c>
      <c r="G3" s="34"/>
      <c r="H3" s="34" t="s">
        <v>25</v>
      </c>
      <c r="I3" s="34"/>
      <c r="J3" s="34" t="s">
        <v>15</v>
      </c>
      <c r="K3" s="34"/>
      <c r="L3" s="34" t="s">
        <v>26</v>
      </c>
      <c r="M3" s="34"/>
    </row>
    <row r="4" spans="1:13" ht="30" customHeight="1">
      <c r="A4" s="33"/>
      <c r="B4" s="34" t="s">
        <v>16</v>
      </c>
      <c r="C4" s="35" t="s">
        <v>17</v>
      </c>
      <c r="D4" s="33" t="s">
        <v>16</v>
      </c>
      <c r="E4" s="36" t="s">
        <v>17</v>
      </c>
      <c r="F4" s="33" t="s">
        <v>16</v>
      </c>
      <c r="G4" s="36" t="s">
        <v>17</v>
      </c>
      <c r="H4" s="33" t="s">
        <v>16</v>
      </c>
      <c r="I4" s="36" t="s">
        <v>17</v>
      </c>
      <c r="J4" s="33" t="s">
        <v>16</v>
      </c>
      <c r="K4" s="36" t="s">
        <v>17</v>
      </c>
      <c r="L4" s="33" t="s">
        <v>16</v>
      </c>
      <c r="M4" s="36" t="s">
        <v>17</v>
      </c>
    </row>
    <row r="5" spans="1:13" ht="30" customHeight="1">
      <c r="A5" s="37" t="s">
        <v>20</v>
      </c>
      <c r="B5" s="38">
        <v>14</v>
      </c>
      <c r="C5" s="38"/>
      <c r="D5" s="39">
        <v>8</v>
      </c>
      <c r="E5" s="39"/>
      <c r="F5" s="39">
        <v>2</v>
      </c>
      <c r="G5" s="39"/>
      <c r="H5" s="39">
        <v>2</v>
      </c>
      <c r="I5" s="39"/>
      <c r="J5" s="39">
        <v>1</v>
      </c>
      <c r="K5" s="39"/>
      <c r="L5" s="39">
        <v>1</v>
      </c>
      <c r="M5" s="39"/>
    </row>
    <row r="6" spans="1:13" ht="30" customHeight="1">
      <c r="A6" s="37" t="s">
        <v>21</v>
      </c>
      <c r="B6" s="40">
        <f>B7+B8</f>
        <v>633</v>
      </c>
      <c r="C6" s="41">
        <f>C7+C8</f>
        <v>1</v>
      </c>
      <c r="D6" s="42">
        <f>D7+D8</f>
        <v>329</v>
      </c>
      <c r="E6" s="41">
        <f>E7+E8</f>
        <v>1</v>
      </c>
      <c r="F6" s="42">
        <f>F7+F8</f>
        <v>74</v>
      </c>
      <c r="G6" s="41">
        <f>G7+G8</f>
        <v>1</v>
      </c>
      <c r="H6" s="42">
        <f>H7+H8</f>
        <v>141</v>
      </c>
      <c r="I6" s="41">
        <f>I7+I8</f>
        <v>1</v>
      </c>
      <c r="J6" s="42">
        <f>J7+J8</f>
        <v>65</v>
      </c>
      <c r="K6" s="41">
        <f>K7+K8</f>
        <v>1</v>
      </c>
      <c r="L6" s="42">
        <f>L7+L8</f>
        <v>24</v>
      </c>
      <c r="M6" s="41">
        <f>M7+M8</f>
        <v>1</v>
      </c>
    </row>
    <row r="7" spans="1:13" ht="30" customHeight="1">
      <c r="A7" s="37" t="s">
        <v>22</v>
      </c>
      <c r="B7" s="40">
        <f aca="true" t="shared" si="0" ref="B7:B8">D7+F7+H7+J7+L7</f>
        <v>247</v>
      </c>
      <c r="C7" s="41">
        <f aca="true" t="shared" si="1" ref="C7:C8">B7/$B$6</f>
        <v>0.390205371248025</v>
      </c>
      <c r="D7" s="43">
        <v>143</v>
      </c>
      <c r="E7" s="41">
        <f aca="true" t="shared" si="2" ref="E7:E8">D7/$D$6</f>
        <v>0.434650455927052</v>
      </c>
      <c r="F7" s="43">
        <f>15+20</f>
        <v>35</v>
      </c>
      <c r="G7" s="41">
        <f aca="true" t="shared" si="3" ref="G7:G8">F7/$F$6</f>
        <v>0.472972972972973</v>
      </c>
      <c r="H7" s="43">
        <f>30</f>
        <v>30</v>
      </c>
      <c r="I7" s="41">
        <f aca="true" t="shared" si="4" ref="I7:I8">H7/$H$6</f>
        <v>0.212765957446808</v>
      </c>
      <c r="J7" s="43">
        <v>30</v>
      </c>
      <c r="K7" s="41">
        <f aca="true" t="shared" si="5" ref="K7:K8">J7/$J$6</f>
        <v>0.461538461538462</v>
      </c>
      <c r="L7" s="43">
        <f>9</f>
        <v>9</v>
      </c>
      <c r="M7" s="41">
        <f aca="true" t="shared" si="6" ref="M7:M8">L7/$L$6</f>
        <v>0.375</v>
      </c>
    </row>
    <row r="8" spans="1:13" ht="30" customHeight="1">
      <c r="A8" s="37" t="s">
        <v>23</v>
      </c>
      <c r="B8" s="40">
        <f t="shared" si="0"/>
        <v>386</v>
      </c>
      <c r="C8" s="41">
        <f t="shared" si="1"/>
        <v>0.609794628751975</v>
      </c>
      <c r="D8" s="43">
        <v>186</v>
      </c>
      <c r="E8" s="41">
        <f t="shared" si="2"/>
        <v>0.565349544072948</v>
      </c>
      <c r="F8" s="43">
        <f>15+24</f>
        <v>39</v>
      </c>
      <c r="G8" s="41">
        <f t="shared" si="3"/>
        <v>0.527027027027027</v>
      </c>
      <c r="H8" s="43">
        <f>111</f>
        <v>111</v>
      </c>
      <c r="I8" s="41">
        <f t="shared" si="4"/>
        <v>0.787234042553192</v>
      </c>
      <c r="J8" s="43">
        <v>35</v>
      </c>
      <c r="K8" s="41">
        <f t="shared" si="5"/>
        <v>0.538461538461538</v>
      </c>
      <c r="L8" s="43">
        <f>15</f>
        <v>15</v>
      </c>
      <c r="M8" s="41">
        <f t="shared" si="6"/>
        <v>0.625</v>
      </c>
    </row>
    <row r="9" spans="1:13" ht="30" customHeight="1">
      <c r="A9" s="44" t="s">
        <v>10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sheetProtection selectLockedCells="1" selectUnlockedCells="1"/>
  <mergeCells count="16">
    <mergeCell ref="A1:M1"/>
    <mergeCell ref="A2:M2"/>
    <mergeCell ref="A3:A4"/>
    <mergeCell ref="B3:C3"/>
    <mergeCell ref="D3:E3"/>
    <mergeCell ref="F3:G3"/>
    <mergeCell ref="H3:I3"/>
    <mergeCell ref="J3:K3"/>
    <mergeCell ref="L3:M3"/>
    <mergeCell ref="B5:C5"/>
    <mergeCell ref="D5:E5"/>
    <mergeCell ref="F5:G5"/>
    <mergeCell ref="H5:I5"/>
    <mergeCell ref="J5:K5"/>
    <mergeCell ref="L5:M5"/>
    <mergeCell ref="A9:M9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K9"/>
  <sheetViews>
    <sheetView view="pageBreakPreview" zoomScale="90" zoomScaleNormal="160" zoomScaleSheetLayoutView="90" workbookViewId="0" topLeftCell="A1">
      <selection activeCell="A15" sqref="A15"/>
    </sheetView>
  </sheetViews>
  <sheetFormatPr defaultColWidth="9.00390625" defaultRowHeight="16.5"/>
  <cols>
    <col min="1" max="1" width="12.50390625" style="0" customWidth="1"/>
    <col min="2" max="2" width="6.875" style="0" customWidth="1"/>
    <col min="3" max="3" width="13.125" style="0" customWidth="1"/>
    <col min="4" max="4" width="8.625" style="0" customWidth="1"/>
    <col min="5" max="5" width="11.875" style="0" customWidth="1"/>
    <col min="6" max="6" width="8.625" style="0" customWidth="1"/>
    <col min="7" max="7" width="12.125" style="0" customWidth="1"/>
    <col min="8" max="8" width="8.625" style="0" customWidth="1"/>
    <col min="9" max="9" width="13.375" style="0" customWidth="1"/>
    <col min="10" max="10" width="8.625" style="0" customWidth="1"/>
    <col min="11" max="11" width="10.75390625" style="0" customWidth="1"/>
    <col min="12" max="64" width="8.625" style="0" customWidth="1"/>
    <col min="65" max="16384" width="11.375" style="0" customWidth="1"/>
  </cols>
  <sheetData>
    <row r="1" spans="1:11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0" customHeight="1">
      <c r="A2" s="32" t="s">
        <v>29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0" customHeight="1">
      <c r="A3" s="33" t="s">
        <v>3</v>
      </c>
      <c r="B3" s="34" t="s">
        <v>12</v>
      </c>
      <c r="C3" s="34"/>
      <c r="D3" s="34" t="s">
        <v>13</v>
      </c>
      <c r="E3" s="34"/>
      <c r="F3" s="34" t="s">
        <v>14</v>
      </c>
      <c r="G3" s="34"/>
      <c r="H3" s="34" t="s">
        <v>25</v>
      </c>
      <c r="I3" s="34"/>
      <c r="J3" s="34" t="s">
        <v>26</v>
      </c>
      <c r="K3" s="34"/>
    </row>
    <row r="4" spans="1:11" ht="30" customHeight="1">
      <c r="A4" s="33"/>
      <c r="B4" s="34" t="s">
        <v>16</v>
      </c>
      <c r="C4" s="35" t="s">
        <v>17</v>
      </c>
      <c r="D4" s="33" t="s">
        <v>16</v>
      </c>
      <c r="E4" s="36" t="s">
        <v>17</v>
      </c>
      <c r="F4" s="33" t="s">
        <v>16</v>
      </c>
      <c r="G4" s="36" t="s">
        <v>17</v>
      </c>
      <c r="H4" s="33" t="s">
        <v>16</v>
      </c>
      <c r="I4" s="36" t="s">
        <v>17</v>
      </c>
      <c r="J4" s="33" t="s">
        <v>16</v>
      </c>
      <c r="K4" s="36" t="s">
        <v>17</v>
      </c>
    </row>
    <row r="5" spans="1:11" ht="30" customHeight="1">
      <c r="A5" s="37" t="s">
        <v>20</v>
      </c>
      <c r="B5" s="38">
        <f>D5+F5+H5+J5</f>
        <v>12</v>
      </c>
      <c r="C5" s="38"/>
      <c r="D5" s="39">
        <v>8</v>
      </c>
      <c r="E5" s="39"/>
      <c r="F5" s="39">
        <v>2</v>
      </c>
      <c r="G5" s="39"/>
      <c r="H5" s="39">
        <v>1</v>
      </c>
      <c r="I5" s="39"/>
      <c r="J5" s="39">
        <v>1</v>
      </c>
      <c r="K5" s="39"/>
    </row>
    <row r="6" spans="1:11" ht="30" customHeight="1">
      <c r="A6" s="37" t="s">
        <v>21</v>
      </c>
      <c r="B6" s="40">
        <f>B7+B8</f>
        <v>472</v>
      </c>
      <c r="C6" s="41">
        <f>C7+C8</f>
        <v>1</v>
      </c>
      <c r="D6" s="42">
        <f>D7+D8</f>
        <v>320</v>
      </c>
      <c r="E6" s="41">
        <f>E7+E8</f>
        <v>1</v>
      </c>
      <c r="F6" s="42">
        <f>F7+F8</f>
        <v>15</v>
      </c>
      <c r="G6" s="41">
        <f>G7+G8</f>
        <v>1</v>
      </c>
      <c r="H6" s="42">
        <f>H7+H8</f>
        <v>117</v>
      </c>
      <c r="I6" s="41">
        <f>I7+I8</f>
        <v>1</v>
      </c>
      <c r="J6" s="42">
        <f>J7+J8</f>
        <v>20</v>
      </c>
      <c r="K6" s="41">
        <f>K7+K8</f>
        <v>1</v>
      </c>
    </row>
    <row r="7" spans="1:11" ht="30" customHeight="1">
      <c r="A7" s="37" t="s">
        <v>22</v>
      </c>
      <c r="B7" s="40">
        <v>183</v>
      </c>
      <c r="C7" s="41">
        <v>0.3877</v>
      </c>
      <c r="D7" s="42">
        <v>136</v>
      </c>
      <c r="E7" s="41">
        <v>0.425</v>
      </c>
      <c r="F7" s="42">
        <v>4</v>
      </c>
      <c r="G7" s="41">
        <v>0.2667</v>
      </c>
      <c r="H7" s="42">
        <v>31</v>
      </c>
      <c r="I7" s="41">
        <v>0.265</v>
      </c>
      <c r="J7" s="42">
        <v>12</v>
      </c>
      <c r="K7" s="41">
        <v>0.6</v>
      </c>
    </row>
    <row r="8" spans="1:11" ht="30" customHeight="1">
      <c r="A8" s="37" t="s">
        <v>23</v>
      </c>
      <c r="B8" s="40">
        <v>289</v>
      </c>
      <c r="C8" s="41">
        <v>0.6123</v>
      </c>
      <c r="D8" s="42">
        <v>184</v>
      </c>
      <c r="E8" s="41">
        <v>0.575</v>
      </c>
      <c r="F8" s="42">
        <v>11</v>
      </c>
      <c r="G8" s="41">
        <v>0.7333</v>
      </c>
      <c r="H8" s="42">
        <v>86</v>
      </c>
      <c r="I8" s="41">
        <v>0.735</v>
      </c>
      <c r="J8" s="42">
        <v>8</v>
      </c>
      <c r="K8" s="41">
        <v>0.4</v>
      </c>
    </row>
    <row r="9" spans="1:11" ht="30" customHeight="1">
      <c r="A9" s="44" t="s">
        <v>10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</sheetData>
  <sheetProtection selectLockedCells="1" selectUnlockedCells="1"/>
  <mergeCells count="14">
    <mergeCell ref="A1:K1"/>
    <mergeCell ref="A2:K2"/>
    <mergeCell ref="A3:A4"/>
    <mergeCell ref="B3:C3"/>
    <mergeCell ref="D3:E3"/>
    <mergeCell ref="F3:G3"/>
    <mergeCell ref="H3:I3"/>
    <mergeCell ref="J3:K3"/>
    <mergeCell ref="B5:C5"/>
    <mergeCell ref="D5:E5"/>
    <mergeCell ref="F5:G5"/>
    <mergeCell ref="H5:I5"/>
    <mergeCell ref="J5:K5"/>
    <mergeCell ref="A9:K9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M9"/>
  <sheetViews>
    <sheetView view="pageBreakPreview" zoomScale="90" zoomScaleNormal="130" zoomScaleSheetLayoutView="90" workbookViewId="0" topLeftCell="A1">
      <selection activeCell="B29" sqref="B29"/>
    </sheetView>
  </sheetViews>
  <sheetFormatPr defaultColWidth="9.00390625" defaultRowHeight="16.5"/>
  <cols>
    <col min="1" max="1" width="12.50390625" style="0" customWidth="1"/>
    <col min="2" max="2" width="6.875" style="0" customWidth="1"/>
    <col min="3" max="3" width="13.125" style="0" customWidth="1"/>
    <col min="4" max="4" width="8.625" style="0" customWidth="1"/>
    <col min="5" max="5" width="11.875" style="0" customWidth="1"/>
    <col min="6" max="6" width="8.625" style="0" customWidth="1"/>
    <col min="7" max="7" width="12.125" style="0" customWidth="1"/>
    <col min="8" max="8" width="8.625" style="0" customWidth="1"/>
    <col min="9" max="9" width="13.375" style="0" customWidth="1"/>
    <col min="10" max="10" width="8.625" style="0" customWidth="1"/>
    <col min="11" max="11" width="10.75390625" style="0" customWidth="1"/>
    <col min="12" max="12" width="8.625" style="0" customWidth="1"/>
    <col min="13" max="13" width="11.875" style="0" customWidth="1"/>
    <col min="14" max="64" width="8.625" style="0" customWidth="1"/>
    <col min="65" max="16384" width="11.375" style="0" customWidth="1"/>
  </cols>
  <sheetData>
    <row r="1" spans="1:13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30" customHeight="1">
      <c r="A2" s="32" t="s">
        <v>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30" customHeight="1">
      <c r="A3" s="33" t="s">
        <v>3</v>
      </c>
      <c r="B3" s="34" t="s">
        <v>12</v>
      </c>
      <c r="C3" s="34"/>
      <c r="D3" s="34" t="s">
        <v>13</v>
      </c>
      <c r="E3" s="34"/>
      <c r="F3" s="34" t="s">
        <v>14</v>
      </c>
      <c r="G3" s="34"/>
      <c r="H3" s="34" t="s">
        <v>25</v>
      </c>
      <c r="I3" s="34"/>
      <c r="J3" s="34" t="s">
        <v>31</v>
      </c>
      <c r="K3" s="34"/>
      <c r="L3" s="34" t="s">
        <v>15</v>
      </c>
      <c r="M3" s="34"/>
    </row>
    <row r="4" spans="1:13" ht="30" customHeight="1">
      <c r="A4" s="33"/>
      <c r="B4" s="34" t="s">
        <v>16</v>
      </c>
      <c r="C4" s="35" t="s">
        <v>17</v>
      </c>
      <c r="D4" s="33" t="s">
        <v>16</v>
      </c>
      <c r="E4" s="36" t="s">
        <v>17</v>
      </c>
      <c r="F4" s="33" t="s">
        <v>16</v>
      </c>
      <c r="G4" s="36" t="s">
        <v>17</v>
      </c>
      <c r="H4" s="33" t="s">
        <v>16</v>
      </c>
      <c r="I4" s="36" t="s">
        <v>17</v>
      </c>
      <c r="J4" s="33" t="s">
        <v>16</v>
      </c>
      <c r="K4" s="36" t="s">
        <v>17</v>
      </c>
      <c r="L4" s="33" t="s">
        <v>16</v>
      </c>
      <c r="M4" s="36" t="s">
        <v>17</v>
      </c>
    </row>
    <row r="5" spans="1:13" ht="30" customHeight="1">
      <c r="A5" s="37" t="s">
        <v>20</v>
      </c>
      <c r="B5" s="38">
        <f>D5+F5+H5+J5+L5</f>
        <v>13</v>
      </c>
      <c r="C5" s="38"/>
      <c r="D5" s="39">
        <v>8</v>
      </c>
      <c r="E5" s="39"/>
      <c r="F5" s="39">
        <v>2</v>
      </c>
      <c r="G5" s="39"/>
      <c r="H5" s="39">
        <v>1</v>
      </c>
      <c r="I5" s="39"/>
      <c r="J5" s="39">
        <v>1</v>
      </c>
      <c r="K5" s="39"/>
      <c r="L5" s="39">
        <v>1</v>
      </c>
      <c r="M5" s="39"/>
    </row>
    <row r="6" spans="1:13" ht="30" customHeight="1">
      <c r="A6" s="37" t="s">
        <v>21</v>
      </c>
      <c r="B6" s="40">
        <f>B7+B8</f>
        <v>503</v>
      </c>
      <c r="C6" s="41">
        <f>C7+C8</f>
        <v>1</v>
      </c>
      <c r="D6" s="42">
        <f>D7+D8</f>
        <v>306</v>
      </c>
      <c r="E6" s="41">
        <f>E7+E8</f>
        <v>1</v>
      </c>
      <c r="F6" s="42">
        <f>F7+F8</f>
        <v>44</v>
      </c>
      <c r="G6" s="41">
        <f>G7+G8</f>
        <v>1</v>
      </c>
      <c r="H6" s="42">
        <f>H7+H8</f>
        <v>68</v>
      </c>
      <c r="I6" s="41">
        <f>I7+I8</f>
        <v>1</v>
      </c>
      <c r="J6" s="42">
        <f>J7+J8</f>
        <v>46</v>
      </c>
      <c r="K6" s="41">
        <f>K7+K8</f>
        <v>1</v>
      </c>
      <c r="L6" s="42">
        <f>L7+L8</f>
        <v>39</v>
      </c>
      <c r="M6" s="41">
        <f>M7+M8</f>
        <v>1</v>
      </c>
    </row>
    <row r="7" spans="1:13" ht="30" customHeight="1">
      <c r="A7" s="37" t="s">
        <v>22</v>
      </c>
      <c r="B7" s="40">
        <f aca="true" t="shared" si="0" ref="B7:B8">D7+F7+H7+J7+L7</f>
        <v>251</v>
      </c>
      <c r="C7" s="41">
        <f aca="true" t="shared" si="1" ref="C7:C8">B7/$B$6</f>
        <v>0.499005964214712</v>
      </c>
      <c r="D7" s="43">
        <v>154</v>
      </c>
      <c r="E7" s="41">
        <f aca="true" t="shared" si="2" ref="E7:E8">D7/$D$6</f>
        <v>0.503267973856209</v>
      </c>
      <c r="F7" s="43">
        <v>32</v>
      </c>
      <c r="G7" s="41">
        <f aca="true" t="shared" si="3" ref="G7:G8">F7/$F$6</f>
        <v>0.727272727272727</v>
      </c>
      <c r="H7" s="43">
        <v>19</v>
      </c>
      <c r="I7" s="41">
        <f aca="true" t="shared" si="4" ref="I7:I8">H7/$H$6</f>
        <v>0.279411764705882</v>
      </c>
      <c r="J7" s="43">
        <v>26</v>
      </c>
      <c r="K7" s="41">
        <f aca="true" t="shared" si="5" ref="K7:K8">J7/$J$6</f>
        <v>0.565217391304348</v>
      </c>
      <c r="L7" s="43">
        <v>20</v>
      </c>
      <c r="M7" s="41">
        <f aca="true" t="shared" si="6" ref="M7:M8">L7/$L$6</f>
        <v>0.512820512820513</v>
      </c>
    </row>
    <row r="8" spans="1:13" ht="30" customHeight="1">
      <c r="A8" s="37" t="s">
        <v>23</v>
      </c>
      <c r="B8" s="40">
        <f t="shared" si="0"/>
        <v>252</v>
      </c>
      <c r="C8" s="41">
        <f t="shared" si="1"/>
        <v>0.500994035785288</v>
      </c>
      <c r="D8" s="43">
        <v>152</v>
      </c>
      <c r="E8" s="41">
        <f t="shared" si="2"/>
        <v>0.496732026143791</v>
      </c>
      <c r="F8" s="43">
        <v>12</v>
      </c>
      <c r="G8" s="41">
        <f t="shared" si="3"/>
        <v>0.272727272727273</v>
      </c>
      <c r="H8" s="43">
        <v>49</v>
      </c>
      <c r="I8" s="41">
        <f t="shared" si="4"/>
        <v>0.720588235294118</v>
      </c>
      <c r="J8" s="43">
        <v>20</v>
      </c>
      <c r="K8" s="41">
        <f t="shared" si="5"/>
        <v>0.434782608695652</v>
      </c>
      <c r="L8" s="43">
        <v>19</v>
      </c>
      <c r="M8" s="41">
        <f t="shared" si="6"/>
        <v>0.487179487179487</v>
      </c>
    </row>
    <row r="9" spans="1:13" ht="30" customHeight="1">
      <c r="A9" s="44" t="s">
        <v>10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</sheetData>
  <sheetProtection selectLockedCells="1" selectUnlockedCells="1"/>
  <mergeCells count="16">
    <mergeCell ref="A1:M1"/>
    <mergeCell ref="A2:M2"/>
    <mergeCell ref="A3:A4"/>
    <mergeCell ref="B3:C3"/>
    <mergeCell ref="D3:E3"/>
    <mergeCell ref="F3:G3"/>
    <mergeCell ref="H3:I3"/>
    <mergeCell ref="J3:K3"/>
    <mergeCell ref="L3:M3"/>
    <mergeCell ref="B5:C5"/>
    <mergeCell ref="D5:E5"/>
    <mergeCell ref="F5:G5"/>
    <mergeCell ref="H5:I5"/>
    <mergeCell ref="J5:K5"/>
    <mergeCell ref="L5:M5"/>
    <mergeCell ref="A9:M9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O9"/>
  <sheetViews>
    <sheetView view="pageBreakPreview" zoomScale="90" zoomScaleSheetLayoutView="90" workbookViewId="0" topLeftCell="A1">
      <selection activeCell="C19" sqref="C19"/>
    </sheetView>
  </sheetViews>
  <sheetFormatPr defaultColWidth="9.00390625" defaultRowHeight="16.5"/>
  <cols>
    <col min="1" max="1" width="8.625" style="0" customWidth="1"/>
    <col min="2" max="2" width="27.50390625" style="0" customWidth="1"/>
    <col min="3" max="3" width="13.125" style="0" customWidth="1"/>
    <col min="4" max="4" width="8.625" style="0" customWidth="1"/>
    <col min="5" max="5" width="11.875" style="0" customWidth="1"/>
    <col min="6" max="6" width="8.625" style="0" customWidth="1"/>
    <col min="7" max="7" width="12.125" style="0" customWidth="1"/>
    <col min="8" max="8" width="8.625" style="0" customWidth="1"/>
    <col min="9" max="9" width="13.375" style="0" customWidth="1"/>
    <col min="10" max="10" width="8.625" style="0" customWidth="1"/>
    <col min="11" max="11" width="10.75390625" style="0" customWidth="1"/>
    <col min="12" max="12" width="8.625" style="0" customWidth="1"/>
    <col min="13" max="13" width="11.875" style="0" customWidth="1"/>
    <col min="14" max="14" width="8.625" style="0" customWidth="1"/>
    <col min="15" max="15" width="11.50390625" style="0" customWidth="1"/>
    <col min="16" max="64" width="8.625" style="0" customWidth="1"/>
    <col min="65" max="16384" width="11.375" style="0" customWidth="1"/>
  </cols>
  <sheetData>
    <row r="1" spans="1:15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0" customHeight="1">
      <c r="A2" s="32" t="s">
        <v>32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0" customHeight="1">
      <c r="A3" s="33" t="s">
        <v>3</v>
      </c>
      <c r="B3" s="34" t="s">
        <v>12</v>
      </c>
      <c r="C3" s="34"/>
      <c r="D3" s="34" t="s">
        <v>13</v>
      </c>
      <c r="E3" s="34"/>
      <c r="F3" s="34" t="s">
        <v>14</v>
      </c>
      <c r="G3" s="34"/>
      <c r="H3" s="34" t="s">
        <v>25</v>
      </c>
      <c r="I3" s="34"/>
      <c r="J3" s="34" t="s">
        <v>31</v>
      </c>
      <c r="K3" s="34"/>
      <c r="L3" s="34" t="s">
        <v>15</v>
      </c>
      <c r="M3" s="34"/>
      <c r="N3" s="34" t="s">
        <v>33</v>
      </c>
      <c r="O3" s="34"/>
    </row>
    <row r="4" spans="1:15" ht="30" customHeight="1">
      <c r="A4" s="33"/>
      <c r="B4" s="34" t="s">
        <v>16</v>
      </c>
      <c r="C4" s="35" t="s">
        <v>17</v>
      </c>
      <c r="D4" s="33" t="s">
        <v>16</v>
      </c>
      <c r="E4" s="36" t="s">
        <v>17</v>
      </c>
      <c r="F4" s="33" t="s">
        <v>16</v>
      </c>
      <c r="G4" s="36" t="s">
        <v>17</v>
      </c>
      <c r="H4" s="33" t="s">
        <v>16</v>
      </c>
      <c r="I4" s="36" t="s">
        <v>17</v>
      </c>
      <c r="J4" s="33" t="s">
        <v>16</v>
      </c>
      <c r="K4" s="36" t="s">
        <v>17</v>
      </c>
      <c r="L4" s="33" t="s">
        <v>16</v>
      </c>
      <c r="M4" s="36" t="s">
        <v>17</v>
      </c>
      <c r="N4" s="33" t="s">
        <v>16</v>
      </c>
      <c r="O4" s="36" t="s">
        <v>17</v>
      </c>
    </row>
    <row r="5" spans="1:15" ht="30" customHeight="1">
      <c r="A5" s="37" t="s">
        <v>20</v>
      </c>
      <c r="B5" s="38">
        <f>D5+F5+H5+J5+L5+N5</f>
        <v>29</v>
      </c>
      <c r="C5" s="38"/>
      <c r="D5" s="39">
        <v>20</v>
      </c>
      <c r="E5" s="39"/>
      <c r="F5" s="39">
        <v>2</v>
      </c>
      <c r="G5" s="39"/>
      <c r="H5" s="39">
        <v>4</v>
      </c>
      <c r="I5" s="39"/>
      <c r="J5" s="39">
        <v>1</v>
      </c>
      <c r="K5" s="39"/>
      <c r="L5" s="39">
        <v>1</v>
      </c>
      <c r="M5" s="39"/>
      <c r="N5" s="39">
        <v>1</v>
      </c>
      <c r="O5" s="39"/>
    </row>
    <row r="6" spans="1:15" ht="30" customHeight="1">
      <c r="A6" s="37" t="s">
        <v>21</v>
      </c>
      <c r="B6" s="40">
        <f>B7+B8</f>
        <v>730</v>
      </c>
      <c r="C6" s="41">
        <f>C7+C8</f>
        <v>1</v>
      </c>
      <c r="D6" s="42">
        <f>D7+D8</f>
        <v>389</v>
      </c>
      <c r="E6" s="41">
        <f>E7+E8</f>
        <v>1</v>
      </c>
      <c r="F6" s="42">
        <f>F7+F8</f>
        <v>71</v>
      </c>
      <c r="G6" s="41">
        <f>G7+G8</f>
        <v>1</v>
      </c>
      <c r="H6" s="42">
        <f>H7+H8</f>
        <v>148</v>
      </c>
      <c r="I6" s="41">
        <f>I7+I8</f>
        <v>1</v>
      </c>
      <c r="J6" s="42">
        <f>J7+J8</f>
        <v>41</v>
      </c>
      <c r="K6" s="41">
        <f>K7+K8</f>
        <v>1</v>
      </c>
      <c r="L6" s="42">
        <f>L7+L8</f>
        <v>37</v>
      </c>
      <c r="M6" s="41">
        <f>M7+M8</f>
        <v>1</v>
      </c>
      <c r="N6" s="42">
        <f>N7+N8</f>
        <v>44</v>
      </c>
      <c r="O6" s="41">
        <f>O7+O8</f>
        <v>1</v>
      </c>
    </row>
    <row r="7" spans="1:15" ht="30" customHeight="1">
      <c r="A7" s="37" t="s">
        <v>22</v>
      </c>
      <c r="B7" s="45">
        <f aca="true" t="shared" si="0" ref="B7:B8">D7+F7+H7+J7+L7+N7</f>
        <v>355</v>
      </c>
      <c r="C7" s="46">
        <f aca="true" t="shared" si="1" ref="C7:C8">B7/$B$6</f>
        <v>0.486301369863014</v>
      </c>
      <c r="D7" s="47">
        <v>201</v>
      </c>
      <c r="E7" s="46">
        <f aca="true" t="shared" si="2" ref="E7:E8">D7/$D$6</f>
        <v>0.516709511568123</v>
      </c>
      <c r="F7" s="47">
        <v>49</v>
      </c>
      <c r="G7" s="46">
        <f aca="true" t="shared" si="3" ref="G7:G8">F7/$F$6</f>
        <v>0.690140845070423</v>
      </c>
      <c r="H7" s="43">
        <v>40</v>
      </c>
      <c r="I7" s="41">
        <f aca="true" t="shared" si="4" ref="I7:I8">H7/$H$6</f>
        <v>0.27027027027027</v>
      </c>
      <c r="J7" s="43">
        <v>23</v>
      </c>
      <c r="K7" s="41">
        <f aca="true" t="shared" si="5" ref="K7:K8">J7/$J$6</f>
        <v>0.560975609756098</v>
      </c>
      <c r="L7" s="43">
        <v>15</v>
      </c>
      <c r="M7" s="41">
        <f aca="true" t="shared" si="6" ref="M7:M8">L7/$L$6</f>
        <v>0.405405405405405</v>
      </c>
      <c r="N7" s="47">
        <v>27</v>
      </c>
      <c r="O7" s="46">
        <f aca="true" t="shared" si="7" ref="O7:O8">N7/$N$6</f>
        <v>0.613636363636364</v>
      </c>
    </row>
    <row r="8" spans="1:15" ht="30" customHeight="1">
      <c r="A8" s="37" t="s">
        <v>23</v>
      </c>
      <c r="B8" s="45">
        <f t="shared" si="0"/>
        <v>375</v>
      </c>
      <c r="C8" s="46">
        <f t="shared" si="1"/>
        <v>0.513698630136986</v>
      </c>
      <c r="D8" s="47">
        <v>188</v>
      </c>
      <c r="E8" s="46">
        <f t="shared" si="2"/>
        <v>0.483290488431877</v>
      </c>
      <c r="F8" s="47">
        <v>22</v>
      </c>
      <c r="G8" s="46">
        <f t="shared" si="3"/>
        <v>0.309859154929577</v>
      </c>
      <c r="H8" s="43">
        <v>108</v>
      </c>
      <c r="I8" s="41">
        <f t="shared" si="4"/>
        <v>0.72972972972973</v>
      </c>
      <c r="J8" s="43">
        <v>18</v>
      </c>
      <c r="K8" s="41">
        <f t="shared" si="5"/>
        <v>0.439024390243902</v>
      </c>
      <c r="L8" s="43">
        <v>22</v>
      </c>
      <c r="M8" s="41">
        <f t="shared" si="6"/>
        <v>0.594594594594595</v>
      </c>
      <c r="N8" s="47">
        <v>17</v>
      </c>
      <c r="O8" s="46">
        <f t="shared" si="7"/>
        <v>0.386363636363636</v>
      </c>
    </row>
    <row r="9" spans="1:15" ht="30" customHeight="1">
      <c r="A9" s="44" t="s">
        <v>10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</sheetData>
  <sheetProtection selectLockedCells="1" selectUnlockedCells="1"/>
  <mergeCells count="18">
    <mergeCell ref="A1:O1"/>
    <mergeCell ref="A2:O2"/>
    <mergeCell ref="A3:A4"/>
    <mergeCell ref="B3:C3"/>
    <mergeCell ref="D3:E3"/>
    <mergeCell ref="F3:G3"/>
    <mergeCell ref="H3:I3"/>
    <mergeCell ref="J3:K3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A9:O9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"/>
  <sheetViews>
    <sheetView view="pageBreakPreview" zoomScale="90" zoomScaleSheetLayoutView="90" workbookViewId="0" topLeftCell="A1">
      <selection activeCell="F35" sqref="F35"/>
    </sheetView>
  </sheetViews>
  <sheetFormatPr defaultColWidth="9.00390625" defaultRowHeight="16.5"/>
  <cols>
    <col min="1" max="2" width="8.625" style="0" customWidth="1"/>
    <col min="3" max="3" width="13.125" style="0" customWidth="1"/>
    <col min="4" max="4" width="8.625" style="0" customWidth="1"/>
    <col min="5" max="5" width="11.875" style="0" customWidth="1"/>
    <col min="6" max="6" width="8.625" style="0" customWidth="1"/>
    <col min="7" max="7" width="12.125" style="0" customWidth="1"/>
    <col min="8" max="8" width="8.625" style="0" customWidth="1"/>
    <col min="9" max="9" width="13.375" style="0" customWidth="1"/>
    <col min="10" max="10" width="8.625" style="0" customWidth="1"/>
    <col min="11" max="11" width="10.75390625" style="0" customWidth="1"/>
    <col min="12" max="12" width="8.625" style="0" customWidth="1"/>
    <col min="13" max="13" width="11.875" style="0" customWidth="1"/>
    <col min="14" max="14" width="8.625" style="0" customWidth="1"/>
    <col min="15" max="15" width="11.50390625" style="0" customWidth="1"/>
    <col min="16" max="64" width="8.625" style="0" customWidth="1"/>
    <col min="65" max="16384" width="11.375" style="0" customWidth="1"/>
  </cols>
  <sheetData>
    <row r="1" spans="1:15" ht="30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30" customHeight="1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0" customHeight="1">
      <c r="A3" s="33" t="s">
        <v>3</v>
      </c>
      <c r="B3" s="34" t="s">
        <v>12</v>
      </c>
      <c r="C3" s="34"/>
      <c r="D3" s="34" t="s">
        <v>13</v>
      </c>
      <c r="E3" s="34"/>
      <c r="F3" s="34" t="s">
        <v>14</v>
      </c>
      <c r="G3" s="34"/>
      <c r="H3" s="34" t="s">
        <v>25</v>
      </c>
      <c r="I3" s="34"/>
      <c r="J3" s="34" t="s">
        <v>31</v>
      </c>
      <c r="K3" s="34"/>
      <c r="L3" s="34" t="s">
        <v>15</v>
      </c>
      <c r="M3" s="34"/>
      <c r="N3" s="34" t="s">
        <v>33</v>
      </c>
      <c r="O3" s="34"/>
    </row>
    <row r="4" spans="1:15" ht="30" customHeight="1">
      <c r="A4" s="33"/>
      <c r="B4" s="34" t="s">
        <v>16</v>
      </c>
      <c r="C4" s="35" t="s">
        <v>17</v>
      </c>
      <c r="D4" s="33" t="s">
        <v>16</v>
      </c>
      <c r="E4" s="36" t="s">
        <v>17</v>
      </c>
      <c r="F4" s="33" t="s">
        <v>16</v>
      </c>
      <c r="G4" s="36" t="s">
        <v>17</v>
      </c>
      <c r="H4" s="33" t="s">
        <v>16</v>
      </c>
      <c r="I4" s="36" t="s">
        <v>17</v>
      </c>
      <c r="J4" s="33" t="s">
        <v>16</v>
      </c>
      <c r="K4" s="36" t="s">
        <v>17</v>
      </c>
      <c r="L4" s="33" t="s">
        <v>16</v>
      </c>
      <c r="M4" s="36" t="s">
        <v>17</v>
      </c>
      <c r="N4" s="33" t="s">
        <v>16</v>
      </c>
      <c r="O4" s="36" t="s">
        <v>17</v>
      </c>
    </row>
    <row r="5" spans="1:15" ht="30" customHeight="1">
      <c r="A5" s="37" t="s">
        <v>20</v>
      </c>
      <c r="B5" s="38">
        <f>D5+F5+H5+J5+L5+N5</f>
        <v>27</v>
      </c>
      <c r="C5" s="38"/>
      <c r="D5" s="39">
        <v>20</v>
      </c>
      <c r="E5" s="39"/>
      <c r="F5" s="39">
        <v>1</v>
      </c>
      <c r="G5" s="39"/>
      <c r="H5" s="39">
        <v>2</v>
      </c>
      <c r="I5" s="39"/>
      <c r="J5" s="39">
        <v>1</v>
      </c>
      <c r="K5" s="39"/>
      <c r="L5" s="39">
        <v>1</v>
      </c>
      <c r="M5" s="39"/>
      <c r="N5" s="39">
        <v>2</v>
      </c>
      <c r="O5" s="39"/>
    </row>
    <row r="6" spans="1:15" ht="30" customHeight="1">
      <c r="A6" s="37" t="s">
        <v>21</v>
      </c>
      <c r="B6" s="40">
        <f>B7+B8</f>
        <v>714</v>
      </c>
      <c r="C6" s="41">
        <f>C7+C8</f>
        <v>1</v>
      </c>
      <c r="D6" s="42">
        <f>D7+D8</f>
        <v>481</v>
      </c>
      <c r="E6" s="41">
        <f>E7+E8</f>
        <v>1</v>
      </c>
      <c r="F6" s="42">
        <f>F7+F8</f>
        <v>10</v>
      </c>
      <c r="G6" s="41">
        <f>G7+G8</f>
        <v>1</v>
      </c>
      <c r="H6" s="42">
        <f>H7+H8</f>
        <v>76</v>
      </c>
      <c r="I6" s="41">
        <f>I7+I8</f>
        <v>1</v>
      </c>
      <c r="J6" s="42">
        <f>J7+J8</f>
        <v>40</v>
      </c>
      <c r="K6" s="41">
        <f>K7+K8</f>
        <v>1</v>
      </c>
      <c r="L6" s="42">
        <f>L7+L8</f>
        <v>50</v>
      </c>
      <c r="M6" s="41">
        <f>M7+M8</f>
        <v>1</v>
      </c>
      <c r="N6" s="42">
        <f>N7+N8</f>
        <v>57</v>
      </c>
      <c r="O6" s="41">
        <f>O7+O8</f>
        <v>1</v>
      </c>
    </row>
    <row r="7" spans="1:15" ht="30" customHeight="1">
      <c r="A7" s="37" t="s">
        <v>22</v>
      </c>
      <c r="B7" s="45">
        <f aca="true" t="shared" si="0" ref="B7:B8">D7+F7+H7+J7+L7+N7+P7</f>
        <v>356</v>
      </c>
      <c r="C7" s="46">
        <f aca="true" t="shared" si="1" ref="C7:C8">B7/$B$6</f>
        <v>0.49859943977591</v>
      </c>
      <c r="D7" s="47">
        <v>239</v>
      </c>
      <c r="E7" s="46">
        <f aca="true" t="shared" si="2" ref="E7:E8">D7/$D$6</f>
        <v>0.496881496881497</v>
      </c>
      <c r="F7" s="47">
        <v>9</v>
      </c>
      <c r="G7" s="46">
        <f aca="true" t="shared" si="3" ref="G7:G8">F7/$F$6</f>
        <v>0.9</v>
      </c>
      <c r="H7" s="47">
        <v>20</v>
      </c>
      <c r="I7" s="46">
        <f aca="true" t="shared" si="4" ref="I7:I8">H7/$H$6</f>
        <v>0.263157894736842</v>
      </c>
      <c r="J7" s="47">
        <v>22</v>
      </c>
      <c r="K7" s="46">
        <f aca="true" t="shared" si="5" ref="K7:K8">J7/$J$6</f>
        <v>0.55</v>
      </c>
      <c r="L7" s="47">
        <v>27</v>
      </c>
      <c r="M7" s="46">
        <f aca="true" t="shared" si="6" ref="M7:M8">L7/$L$6</f>
        <v>0.54</v>
      </c>
      <c r="N7" s="47">
        <v>39</v>
      </c>
      <c r="O7" s="46">
        <f aca="true" t="shared" si="7" ref="O7:O8">N7/$N$6</f>
        <v>0.68421052631579</v>
      </c>
    </row>
    <row r="8" spans="1:15" ht="30" customHeight="1">
      <c r="A8" s="37" t="s">
        <v>23</v>
      </c>
      <c r="B8" s="45">
        <f t="shared" si="0"/>
        <v>358</v>
      </c>
      <c r="C8" s="46">
        <f t="shared" si="1"/>
        <v>0.50140056022409</v>
      </c>
      <c r="D8" s="47">
        <v>242</v>
      </c>
      <c r="E8" s="46">
        <f t="shared" si="2"/>
        <v>0.503118503118503</v>
      </c>
      <c r="F8" s="47">
        <v>1</v>
      </c>
      <c r="G8" s="46">
        <f t="shared" si="3"/>
        <v>0.1</v>
      </c>
      <c r="H8" s="47">
        <v>56</v>
      </c>
      <c r="I8" s="46">
        <f t="shared" si="4"/>
        <v>0.736842105263158</v>
      </c>
      <c r="J8" s="47">
        <v>18</v>
      </c>
      <c r="K8" s="46">
        <f t="shared" si="5"/>
        <v>0.45</v>
      </c>
      <c r="L8" s="47">
        <v>23</v>
      </c>
      <c r="M8" s="46">
        <f t="shared" si="6"/>
        <v>0.46</v>
      </c>
      <c r="N8" s="47">
        <v>18</v>
      </c>
      <c r="O8" s="46">
        <f t="shared" si="7"/>
        <v>0.31578947368421</v>
      </c>
    </row>
    <row r="9" spans="1:15" ht="30" customHeight="1">
      <c r="A9" s="44" t="s">
        <v>10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</sheetData>
  <sheetProtection selectLockedCells="1" selectUnlockedCells="1"/>
  <mergeCells count="18">
    <mergeCell ref="A1:O1"/>
    <mergeCell ref="A2:O2"/>
    <mergeCell ref="A3:A4"/>
    <mergeCell ref="B3:C3"/>
    <mergeCell ref="D3:E3"/>
    <mergeCell ref="F3:G3"/>
    <mergeCell ref="H3:I3"/>
    <mergeCell ref="J3:K3"/>
    <mergeCell ref="L3:M3"/>
    <mergeCell ref="N3:O3"/>
    <mergeCell ref="B5:C5"/>
    <mergeCell ref="D5:E5"/>
    <mergeCell ref="F5:G5"/>
    <mergeCell ref="H5:I5"/>
    <mergeCell ref="J5:K5"/>
    <mergeCell ref="L5:M5"/>
    <mergeCell ref="N5:O5"/>
    <mergeCell ref="A9:O9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何宗欣</dc:creator>
  <cp:keywords/>
  <dc:description/>
  <cp:lastModifiedBy/>
  <cp:lastPrinted>2023-05-12T01:44:18Z</cp:lastPrinted>
  <dcterms:created xsi:type="dcterms:W3CDTF">2007-03-19T18:59:43Z</dcterms:created>
  <dcterms:modified xsi:type="dcterms:W3CDTF">2023-05-12T01:28:17Z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