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48" windowWidth="19416" windowHeight="10500"/>
  </bookViews>
  <sheets>
    <sheet name="108出國" sheetId="2" r:id="rId1"/>
    <sheet name="108大陸" sheetId="1" r:id="rId2"/>
  </sheets>
  <definedNames>
    <definedName name="_xlnm._FilterDatabase" localSheetId="1" hidden="1">'108大陸'!$A$6:$U$6</definedName>
    <definedName name="_xlnm._FilterDatabase" localSheetId="0" hidden="1">'108出國'!$A$6:$U$109</definedName>
    <definedName name="_xlnm.Print_Area" localSheetId="1">'108大陸'!$A$1:$T$52</definedName>
    <definedName name="_xlnm.Print_Area" localSheetId="0">'108出國'!$A$1:$T$170</definedName>
    <definedName name="_xlnm.Print_Titles" localSheetId="1">'108大陸'!$1:$6</definedName>
    <definedName name="_xlnm.Print_Titles" localSheetId="0">'108出國'!$1:$6</definedName>
    <definedName name="人_事_費_分_析_表" localSheetId="1">#REF!</definedName>
    <definedName name="人_事_費_分_析_表" localSheetId="0">#REF!</definedName>
    <definedName name="人_事_費_分_析_表">#REF!</definedName>
    <definedName name="公_用_珍_貴_動_產_、_不_動_產_目_錄_總_表" localSheetId="1">#REF!</definedName>
    <definedName name="公_用_珍_貴_動_產_、_不_動_產_目_錄_總_表" localSheetId="0">#REF!</definedName>
    <definedName name="公_用_珍_貴_動_產_、_不_動_產_目_錄_總_表">#REF!</definedName>
    <definedName name="公_用_財_產_目_錄_總___表" localSheetId="1">#REF!</definedName>
    <definedName name="公_用_財_產_目_錄_總___表" localSheetId="0">#REF!</definedName>
    <definedName name="公_用_財_產_目_錄_總___表">#REF!</definedName>
    <definedName name="以前年度歲入來源別轉入數決算表" localSheetId="1">#REF!</definedName>
    <definedName name="以前年度歲入來源別轉入數決算表" localSheetId="0">#REF!</definedName>
    <definedName name="以前年度歲入來源別轉入數決算表">#REF!</definedName>
    <definedName name="以前年度歲出政事別轉入數決算表" localSheetId="1">#REF!</definedName>
    <definedName name="以前年度歲出政事別轉入數決算表" localSheetId="0">#REF!</definedName>
    <definedName name="以前年度歲出政事別轉入數決算表">#REF!</definedName>
    <definedName name="以前年度歲出機關別轉入數決算表" localSheetId="1">#REF!</definedName>
    <definedName name="以前年度歲出機關別轉入數決算表" localSheetId="0">#REF!</definedName>
    <definedName name="以前年度歲出機關別轉入數決算表">#REF!</definedName>
    <definedName name="以前年度歲出轉入數國庫已撥及未撥款項明細表" localSheetId="1">#REF!</definedName>
    <definedName name="以前年度歲出轉入數國庫已撥及未撥款項明細表" localSheetId="0">#REF!</definedName>
    <definedName name="以前年度歲出轉入數國庫已撥及未撥款項明細表">#REF!</definedName>
    <definedName name="出國計畫執行情形報告表" localSheetId="1">#REF!</definedName>
    <definedName name="出國計畫執行情形報告表" localSheetId="0">#REF!</definedName>
    <definedName name="出國計畫執行情形報告表">#REF!</definedName>
    <definedName name="本年度經費預算國庫已撥及未撥款項明細表" localSheetId="1">#REF!</definedName>
    <definedName name="本年度經費預算國庫已撥及未撥款項明細表" localSheetId="0">#REF!</definedName>
    <definedName name="本年度經費預算國庫已撥及未撥款項明細表">#REF!</definedName>
    <definedName name="委託辦理計畫_事項_經費報告表" localSheetId="1">#REF!</definedName>
    <definedName name="委託辦理計畫_事項_經費報告表" localSheetId="0">#REF!</definedName>
    <definedName name="委託辦理計畫_事項_經費報告表">#REF!</definedName>
    <definedName name="重大計畫預算執行績效分析表" localSheetId="1">#REF!</definedName>
    <definedName name="重大計畫預算執行績效分析表" localSheetId="0">#REF!</definedName>
    <definedName name="重大計畫預算執行績效分析表">#REF!</definedName>
    <definedName name="退還以前年度納庫款明細表" localSheetId="1">#REF!</definedName>
    <definedName name="退還以前年度納庫款明細表" localSheetId="0">#REF!</definedName>
    <definedName name="退還以前年度納庫款明細表">#REF!</definedName>
    <definedName name="歲_入_來_源_別_決_算_表" localSheetId="1">#REF!</definedName>
    <definedName name="歲_入_來_源_別_決_算_表" localSheetId="0">#REF!</definedName>
    <definedName name="歲_入_來_源_別_決_算_表">#REF!</definedName>
    <definedName name="歲_出_政_事_別_決_算_表" localSheetId="1">#REF!</definedName>
    <definedName name="歲_出_政_事_別_決_算_表" localSheetId="0">#REF!</definedName>
    <definedName name="歲_出_政_事_別_決_算_表">#REF!</definedName>
    <definedName name="歲_出_機_關_別_決_算_表" localSheetId="1">#REF!</definedName>
    <definedName name="歲_出_機_關_別_決_算_表" localSheetId="0">#REF!</definedName>
    <definedName name="歲_出_機_關_別_決_算_表">#REF!</definedName>
    <definedName name="歲入保留數_或未結清數_分析表" localSheetId="1">#REF!</definedName>
    <definedName name="歲入保留數_或未結清數_分析表" localSheetId="0">#REF!</definedName>
    <definedName name="歲入保留數_或未結清數_分析表">#REF!</definedName>
    <definedName name="歲入經費明細表" localSheetId="1">#REF!</definedName>
    <definedName name="歲入經費明細表" localSheetId="0">#REF!</definedName>
    <definedName name="歲入經費明細表">#REF!</definedName>
    <definedName name="歲入餘絀數_或減免、註銷數_分析表" localSheetId="1">#REF!</definedName>
    <definedName name="歲入餘絀數_或減免、註銷數_分析表" localSheetId="0">#REF!</definedName>
    <definedName name="歲入餘絀數_或減免、註銷數_分析表">#REF!</definedName>
    <definedName name="歲入類、經費類平衡表" localSheetId="1">#REF!</definedName>
    <definedName name="歲入類、經費類平衡表" localSheetId="0">#REF!</definedName>
    <definedName name="歲入類、經費類平衡表">#REF!</definedName>
    <definedName name="歲入類待納庫款明細表" localSheetId="1">#REF!</definedName>
    <definedName name="歲入類待納庫款明細表" localSheetId="0">#REF!</definedName>
    <definedName name="歲入類待納庫款明細表">#REF!</definedName>
    <definedName name="歲出用途別決算分析表" localSheetId="1">#REF!</definedName>
    <definedName name="歲出用途別決算分析表" localSheetId="0">#REF!</definedName>
    <definedName name="歲出用途別決算分析表">#REF!</definedName>
    <definedName name="歲出用途別決算綜計表" localSheetId="1">#REF!</definedName>
    <definedName name="歲出用途別決算綜計表" localSheetId="0">#REF!</definedName>
    <definedName name="歲出用途別決算綜計表">#REF!</definedName>
    <definedName name="歲出保留數_或未結清數_分析表" localSheetId="1">#REF!</definedName>
    <definedName name="歲出保留數_或未結清數_分析表" localSheetId="0">#REF!</definedName>
    <definedName name="歲出保留數_或未結清數_分析表">#REF!</definedName>
    <definedName name="歲出按職能及經濟性綜合分類表" localSheetId="1">#REF!</definedName>
    <definedName name="歲出按職能及經濟性綜合分類表" localSheetId="0">#REF!</definedName>
    <definedName name="歲出按職能及經濟性綜合分類表">#REF!</definedName>
    <definedName name="歲出賸餘數_或減免、註銷數_分析表" localSheetId="1">#REF!</definedName>
    <definedName name="歲出賸餘數_或減免、註銷數_分析表" localSheetId="0">#REF!</definedName>
    <definedName name="歲出賸餘數_或減免、註銷數_分析表">#REF!</definedName>
    <definedName name="經費類經費賸餘明細表" localSheetId="1">#REF!</definedName>
    <definedName name="經費類經費賸餘明細表" localSheetId="0">#REF!</definedName>
    <definedName name="經費類經費賸餘明細表">#REF!</definedName>
    <definedName name="增購及汰換車輛明細表" localSheetId="1">#REF!</definedName>
    <definedName name="增購及汰換車輛明細表" localSheetId="0">#REF!</definedName>
    <definedName name="增購及汰換車輛明細表">#REF!</definedName>
    <definedName name="機關名稱_對各部門捐助成立財團法人之效益評估表" localSheetId="1">#REF!</definedName>
    <definedName name="機關名稱_對各部門捐助成立財團法人之效益評估表" localSheetId="0">#REF!</definedName>
    <definedName name="機關名稱_對各部門捐助成立財團法人之效益評估表">#REF!</definedName>
    <definedName name="機關名稱_對直接投資、所屬各部門轉投資及共同投資之效益評估表" localSheetId="1">#REF!</definedName>
    <definedName name="機關名稱_對直接投資、所屬各部門轉投資及共同投資之效益評估表" localSheetId="0">#REF!</definedName>
    <definedName name="機關名稱_對直接投資、所屬各部門轉投資及共同投資之效益評估表">#REF!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2" i="1" l="1"/>
  <c r="E28" i="1"/>
  <c r="S169" i="2"/>
  <c r="R169" i="2"/>
  <c r="Q169" i="2"/>
  <c r="P169" i="2"/>
  <c r="E169" i="2"/>
  <c r="E152" i="2"/>
  <c r="E153" i="2" s="1"/>
  <c r="D152" i="2"/>
  <c r="D153" i="2" s="1"/>
  <c r="E151" i="2"/>
  <c r="D151" i="2"/>
  <c r="S146" i="2"/>
  <c r="R146" i="2"/>
  <c r="Q146" i="2"/>
  <c r="P146" i="2"/>
  <c r="E146" i="2"/>
  <c r="E147" i="2" s="1"/>
  <c r="E148" i="2" s="1"/>
  <c r="D146" i="2"/>
  <c r="D147" i="2" s="1"/>
  <c r="D148" i="2" s="1"/>
  <c r="S139" i="2"/>
  <c r="S147" i="2" s="1"/>
  <c r="S148" i="2" s="1"/>
  <c r="R139" i="2"/>
  <c r="R147" i="2" s="1"/>
  <c r="R148" i="2" s="1"/>
  <c r="Q139" i="2"/>
  <c r="Q147" i="2" s="1"/>
  <c r="Q148" i="2" s="1"/>
  <c r="P139" i="2"/>
  <c r="P147" i="2" s="1"/>
  <c r="P148" i="2" s="1"/>
  <c r="D139" i="2"/>
  <c r="E135" i="2"/>
  <c r="E139" i="2" s="1"/>
  <c r="S127" i="2"/>
  <c r="R127" i="2"/>
  <c r="Q127" i="2"/>
  <c r="P127" i="2"/>
  <c r="D127" i="2"/>
  <c r="E125" i="2"/>
  <c r="E123" i="2"/>
  <c r="E127" i="2" s="1"/>
  <c r="S122" i="2"/>
  <c r="R122" i="2"/>
  <c r="Q122" i="2"/>
  <c r="P122" i="2"/>
  <c r="D122" i="2"/>
  <c r="E119" i="2"/>
  <c r="E122" i="2" s="1"/>
  <c r="S118" i="2"/>
  <c r="R118" i="2"/>
  <c r="Q118" i="2"/>
  <c r="P118" i="2"/>
  <c r="D118" i="2"/>
  <c r="E115" i="2"/>
  <c r="E118" i="2" s="1"/>
  <c r="P114" i="2"/>
  <c r="P128" i="2" s="1"/>
  <c r="S113" i="2"/>
  <c r="R113" i="2"/>
  <c r="Q113" i="2"/>
  <c r="P113" i="2"/>
  <c r="E113" i="2"/>
  <c r="D113" i="2"/>
  <c r="E111" i="2"/>
  <c r="S110" i="2"/>
  <c r="R110" i="2"/>
  <c r="Q110" i="2"/>
  <c r="P110" i="2"/>
  <c r="E110" i="2"/>
  <c r="D110" i="2"/>
  <c r="S95" i="2"/>
  <c r="R95" i="2"/>
  <c r="Q95" i="2"/>
  <c r="P95" i="2"/>
  <c r="E95" i="2"/>
  <c r="D95" i="2"/>
  <c r="S88" i="2"/>
  <c r="R88" i="2"/>
  <c r="Q88" i="2"/>
  <c r="P88" i="2"/>
  <c r="E88" i="2"/>
  <c r="D88" i="2"/>
  <c r="S68" i="2"/>
  <c r="R68" i="2"/>
  <c r="Q68" i="2"/>
  <c r="P68" i="2"/>
  <c r="E68" i="2"/>
  <c r="D68" i="2"/>
  <c r="S55" i="2"/>
  <c r="R55" i="2"/>
  <c r="Q55" i="2"/>
  <c r="P55" i="2"/>
  <c r="E55" i="2"/>
  <c r="D55" i="2"/>
  <c r="S52" i="2"/>
  <c r="S114" i="2" s="1"/>
  <c r="S128" i="2" s="1"/>
  <c r="R52" i="2"/>
  <c r="R114" i="2" s="1"/>
  <c r="R128" i="2" s="1"/>
  <c r="Q52" i="2"/>
  <c r="Q114" i="2" s="1"/>
  <c r="Q128" i="2" s="1"/>
  <c r="P52" i="2"/>
  <c r="E52" i="2"/>
  <c r="E114" i="2" s="1"/>
  <c r="D52" i="2"/>
  <c r="D114" i="2" s="1"/>
  <c r="D128" i="2" s="1"/>
  <c r="E7" i="2"/>
  <c r="E128" i="2" l="1"/>
  <c r="E25" i="1" l="1"/>
  <c r="Q50" i="1" l="1"/>
  <c r="R50" i="1"/>
  <c r="S50" i="1"/>
  <c r="P50" i="1"/>
  <c r="E46" i="1"/>
  <c r="E50" i="1" s="1"/>
  <c r="D50" i="1"/>
  <c r="Q43" i="1" l="1"/>
  <c r="R43" i="1"/>
  <c r="S43" i="1"/>
  <c r="P43" i="1"/>
  <c r="D43" i="1"/>
  <c r="E41" i="1"/>
  <c r="E39" i="1"/>
  <c r="E37" i="1"/>
  <c r="D12" i="1"/>
  <c r="E10" i="1"/>
  <c r="Q35" i="1"/>
  <c r="R35" i="1"/>
  <c r="S35" i="1"/>
  <c r="P35" i="1"/>
  <c r="E35" i="1"/>
  <c r="D35" i="1"/>
  <c r="E43" i="1" l="1"/>
  <c r="Q32" i="1" l="1"/>
  <c r="R32" i="1"/>
  <c r="S32" i="1"/>
  <c r="P32" i="1"/>
  <c r="D32" i="1"/>
  <c r="E24" i="1"/>
  <c r="E23" i="1"/>
  <c r="E22" i="1"/>
  <c r="E21" i="1" l="1"/>
  <c r="Q20" i="1" l="1"/>
  <c r="R20" i="1"/>
  <c r="S20" i="1"/>
  <c r="P20" i="1"/>
  <c r="E16" i="1"/>
  <c r="E20" i="1" s="1"/>
  <c r="D20" i="1"/>
  <c r="Q15" i="1"/>
  <c r="R15" i="1"/>
  <c r="S15" i="1"/>
  <c r="P15" i="1"/>
  <c r="E13" i="1"/>
  <c r="E15" i="1" s="1"/>
  <c r="D15" i="1"/>
  <c r="Q12" i="1" l="1"/>
  <c r="R12" i="1"/>
  <c r="S12" i="1"/>
  <c r="P12" i="1"/>
  <c r="E7" i="1"/>
  <c r="E12" i="1" s="1"/>
  <c r="S45" i="1" l="1"/>
  <c r="R45" i="1"/>
  <c r="Q45" i="1"/>
  <c r="P45" i="1"/>
  <c r="E45" i="1"/>
  <c r="D45" i="1"/>
  <c r="D36" i="1" l="1"/>
  <c r="D51" i="1" s="1"/>
  <c r="R36" i="1"/>
  <c r="R51" i="1" s="1"/>
  <c r="S36" i="1"/>
  <c r="S51" i="1" s="1"/>
  <c r="P36" i="1"/>
  <c r="P51" i="1" s="1"/>
  <c r="Q36" i="1"/>
  <c r="Q51" i="1" s="1"/>
  <c r="E36" i="1"/>
  <c r="E51" i="1" l="1"/>
</calcChain>
</file>

<file path=xl/comments1.xml><?xml version="1.0" encoding="utf-8"?>
<comments xmlns="http://schemas.openxmlformats.org/spreadsheetml/2006/main">
  <authors>
    <author>賴佳慧</author>
  </authors>
  <commentList>
    <comment ref="E149" authorId="0">
      <text>
        <r>
          <rPr>
            <b/>
            <sz val="9"/>
            <color indexed="81"/>
            <rFont val="細明體"/>
            <family val="3"/>
            <charset val="136"/>
          </rPr>
          <t>賴佳慧</t>
        </r>
        <r>
          <rPr>
            <b/>
            <sz val="9"/>
            <color indexed="81"/>
            <rFont val="Tahoma"/>
            <family val="2"/>
          </rPr>
          <t>:</t>
        </r>
        <r>
          <rPr>
            <sz val="9"/>
            <color indexed="81"/>
            <rFont val="Tahoma"/>
            <family val="2"/>
          </rPr>
          <t xml:space="preserve">
</t>
        </r>
        <r>
          <rPr>
            <sz val="10"/>
            <color indexed="81"/>
            <rFont val="細明體"/>
            <family val="3"/>
            <charset val="136"/>
          </rPr>
          <t>自</t>
        </r>
        <r>
          <rPr>
            <sz val="10"/>
            <color indexed="81"/>
            <rFont val="Tahoma"/>
            <family val="2"/>
          </rPr>
          <t>107</t>
        </r>
        <r>
          <rPr>
            <sz val="10"/>
            <color indexed="81"/>
            <rFont val="細明體"/>
            <family val="3"/>
            <charset val="136"/>
          </rPr>
          <t>年起改填保留金額及保留執行數，而非</t>
        </r>
        <r>
          <rPr>
            <sz val="10"/>
            <color indexed="81"/>
            <rFont val="Tahoma"/>
            <family val="2"/>
          </rPr>
          <t>2</t>
        </r>
        <r>
          <rPr>
            <sz val="10"/>
            <color indexed="81"/>
            <rFont val="細明體"/>
            <family val="3"/>
            <charset val="136"/>
          </rPr>
          <t>個年度</t>
        </r>
        <r>
          <rPr>
            <sz val="10"/>
            <color indexed="81"/>
            <rFont val="Tahoma"/>
            <family val="2"/>
          </rPr>
          <t>(</t>
        </r>
        <r>
          <rPr>
            <sz val="10"/>
            <color indexed="81"/>
            <rFont val="細明體"/>
            <family val="3"/>
            <charset val="136"/>
          </rPr>
          <t>全案</t>
        </r>
        <r>
          <rPr>
            <sz val="10"/>
            <color indexed="81"/>
            <rFont val="Tahoma"/>
            <family val="2"/>
          </rPr>
          <t>)</t>
        </r>
        <r>
          <rPr>
            <sz val="10"/>
            <color indexed="81"/>
            <rFont val="細明體"/>
            <family val="3"/>
            <charset val="136"/>
          </rPr>
          <t>的預算數及執行數</t>
        </r>
      </text>
    </comment>
    <comment ref="F158" authorId="0">
      <text>
        <r>
          <rPr>
            <b/>
            <sz val="10"/>
            <color indexed="81"/>
            <rFont val="細明體"/>
            <family val="3"/>
            <charset val="136"/>
          </rPr>
          <t>賴佳慧</t>
        </r>
        <r>
          <rPr>
            <b/>
            <sz val="10"/>
            <color indexed="81"/>
            <rFont val="Tahoma"/>
            <family val="2"/>
          </rPr>
          <t>:</t>
        </r>
        <r>
          <rPr>
            <sz val="10"/>
            <color indexed="81"/>
            <rFont val="Tahoma"/>
            <family val="2"/>
          </rPr>
          <t xml:space="preserve">
</t>
        </r>
        <r>
          <rPr>
            <sz val="10"/>
            <color indexed="81"/>
            <rFont val="細明體"/>
            <family val="3"/>
            <charset val="136"/>
          </rPr>
          <t>業經技術處確認出國類別</t>
        </r>
      </text>
    </comment>
  </commentList>
</comments>
</file>

<file path=xl/sharedStrings.xml><?xml version="1.0" encoding="utf-8"?>
<sst xmlns="http://schemas.openxmlformats.org/spreadsheetml/2006/main" count="1225" uniqueCount="825">
  <si>
    <t>經濟部</t>
    <phoneticPr fontId="5" type="noConversion"/>
  </si>
  <si>
    <t xml:space="preserve">                                                                                   單位：新臺幣元</t>
    <phoneticPr fontId="5" type="noConversion"/>
  </si>
  <si>
    <t>經費來源</t>
  </si>
  <si>
    <t>工作內容簡述</t>
    <phoneticPr fontId="5" type="noConversion"/>
  </si>
  <si>
    <t>起迄日期</t>
    <phoneticPr fontId="5" type="noConversion"/>
  </si>
  <si>
    <t>地點</t>
    <phoneticPr fontId="5" type="noConversion"/>
  </si>
  <si>
    <t>報告提出日期</t>
  </si>
  <si>
    <t>報告建議採納情形</t>
  </si>
  <si>
    <t>備  註</t>
    <phoneticPr fontId="5" type="noConversion"/>
  </si>
  <si>
    <t>年度別</t>
    <phoneticPr fontId="5" type="noConversion"/>
  </si>
  <si>
    <t>工作計畫</t>
    <phoneticPr fontId="5" type="noConversion"/>
  </si>
  <si>
    <t>用途別科目
(二級)</t>
    <phoneticPr fontId="5" type="noConversion"/>
  </si>
  <si>
    <t>預算
(保留)
金額</t>
    <phoneticPr fontId="5" type="noConversion"/>
  </si>
  <si>
    <t>決算金額
(含保留數)</t>
    <phoneticPr fontId="5" type="noConversion"/>
  </si>
  <si>
    <t>省(自治區、直轄市或特別行政區)</t>
    <phoneticPr fontId="5" type="noConversion"/>
  </si>
  <si>
    <t>城市</t>
    <phoneticPr fontId="5" type="noConversion"/>
  </si>
  <si>
    <t>服務單位(部門)及職稱</t>
    <phoneticPr fontId="5" type="noConversion"/>
  </si>
  <si>
    <t>姓名</t>
    <phoneticPr fontId="5" type="noConversion"/>
  </si>
  <si>
    <t>年</t>
  </si>
  <si>
    <t>月</t>
  </si>
  <si>
    <t>日</t>
  </si>
  <si>
    <t>建議
項數</t>
    <phoneticPr fontId="5" type="noConversion"/>
  </si>
  <si>
    <t>已採行項數</t>
    <phoneticPr fontId="5" type="noConversion"/>
  </si>
  <si>
    <t>未採行項數</t>
    <phoneticPr fontId="5" type="noConversion"/>
  </si>
  <si>
    <t>研議中項數</t>
    <phoneticPr fontId="5" type="noConversion"/>
  </si>
  <si>
    <t>大陸地區旅費</t>
    <phoneticPr fontId="5" type="noConversion"/>
  </si>
  <si>
    <t>一般行政小計</t>
    <phoneticPr fontId="5" type="noConversion"/>
  </si>
  <si>
    <t>大陸地區旅費</t>
    <phoneticPr fontId="4" type="noConversion"/>
  </si>
  <si>
    <t>(4)開會</t>
  </si>
  <si>
    <t>推動商業現代化小計</t>
    <phoneticPr fontId="5" type="noConversion"/>
  </si>
  <si>
    <t>推動商業科技發展小計</t>
    <phoneticPr fontId="5" type="noConversion"/>
  </si>
  <si>
    <t>(3)訪問</t>
  </si>
  <si>
    <t>促進投資小計</t>
    <phoneticPr fontId="5" type="noConversion"/>
  </si>
  <si>
    <t>大陸地區旅費</t>
  </si>
  <si>
    <t>科技專案小計</t>
    <phoneticPr fontId="5" type="noConversion"/>
  </si>
  <si>
    <t>經濟部本部合計</t>
    <phoneticPr fontId="5" type="noConversion"/>
  </si>
  <si>
    <t>礦務行政與管理</t>
    <phoneticPr fontId="4" type="noConversion"/>
  </si>
  <si>
    <t>礦務行政與管理小計</t>
    <phoneticPr fontId="5" type="noConversion"/>
  </si>
  <si>
    <t>貿易調查業務</t>
    <phoneticPr fontId="5" type="noConversion"/>
  </si>
  <si>
    <t>貿易調查業務小計</t>
    <phoneticPr fontId="5" type="noConversion"/>
  </si>
  <si>
    <t>投資審議小計</t>
    <phoneticPr fontId="5" type="noConversion"/>
  </si>
  <si>
    <t>經濟部彙編合計</t>
    <phoneticPr fontId="5" type="noConversion"/>
  </si>
  <si>
    <t>一般行政</t>
  </si>
  <si>
    <t>(1)考察</t>
  </si>
  <si>
    <t>赴大陸地區計畫執行情形報告表</t>
    <phoneticPr fontId="5" type="noConversion"/>
  </si>
  <si>
    <t>赴大陸地區人員</t>
    <phoneticPr fontId="5" type="noConversion"/>
  </si>
  <si>
    <t>促進投資</t>
  </si>
  <si>
    <t>科技專案</t>
  </si>
  <si>
    <t>(一)中國大陸國際礦業會議</t>
    <phoneticPr fontId="4" type="noConversion"/>
  </si>
  <si>
    <t>(一)參加兩岸協商會議</t>
    <phoneticPr fontId="4" type="noConversion"/>
  </si>
  <si>
    <t>赴大陸
地區類別</t>
    <phoneticPr fontId="5" type="noConversion"/>
  </si>
  <si>
    <t>中華民國108年度</t>
    <phoneticPr fontId="5" type="noConversion"/>
  </si>
  <si>
    <t>香港</t>
  </si>
  <si>
    <t>(9)其他</t>
  </si>
  <si>
    <t>108.08.19-108.08.23</t>
  </si>
  <si>
    <t>推動商業現代化小計</t>
  </si>
  <si>
    <t>大陸地區北京相關經貿政策研究智庫訪談與交流</t>
  </si>
  <si>
    <t>北京市</t>
  </si>
  <si>
    <t>研發會科員</t>
  </si>
  <si>
    <t>大陸地區寧波/杭州臺商實地訪查</t>
  </si>
  <si>
    <t>浙江省</t>
  </si>
  <si>
    <t>研發會專員</t>
  </si>
  <si>
    <t>(一)參加大陸地區連鎖加盟相關會議</t>
  </si>
  <si>
    <t>參加中國大陸「2019中國特許展-武漢站」</t>
  </si>
  <si>
    <t>108.03.21-108.03.25</t>
  </si>
  <si>
    <t>湖北省</t>
  </si>
  <si>
    <t>武漢市</t>
  </si>
  <si>
    <t>寧波、杭州</t>
    <phoneticPr fontId="4" type="noConversion"/>
  </si>
  <si>
    <t>商業司科長、專員</t>
    <phoneticPr fontId="4" type="noConversion"/>
  </si>
  <si>
    <t>推動商業科技發展</t>
  </si>
  <si>
    <t>(一)協同物流或智慧商業服務業者與大陸地區相關業者進行產業交流與商機媒合</t>
  </si>
  <si>
    <t>參加香港貿易發展局舉辦之「2019亞洲物流及航運會議」，並參訪香港物流協會及廠商。</t>
  </si>
  <si>
    <t>108.11.18-108.11.22</t>
  </si>
  <si>
    <t>商業司科長、專員、科員</t>
  </si>
  <si>
    <t>(二)參與電子商務相關會議或活動</t>
  </si>
  <si>
    <t>因108年度未有需赴中國大陸開會或考察相關議題，故未執行本計畫。</t>
  </si>
  <si>
    <t>(三)推動兩岸商業服務業發展交流合作相關活動會議</t>
  </si>
  <si>
    <t>108.07.15-108.07.19</t>
    <phoneticPr fontId="4" type="noConversion"/>
  </si>
  <si>
    <t>108.09.23-108.09.27</t>
  </si>
  <si>
    <t>108.09.23-108.09.27</t>
    <phoneticPr fontId="4" type="noConversion"/>
  </si>
  <si>
    <t>(一)大陸臺商投資服務</t>
    <phoneticPr fontId="5" type="noConversion"/>
  </si>
  <si>
    <t>大陸臺商投資服務團</t>
    <phoneticPr fontId="5" type="noConversion"/>
  </si>
  <si>
    <t>江蘇省</t>
    <phoneticPr fontId="5" type="noConversion"/>
  </si>
  <si>
    <t>蘇州
昆山</t>
    <phoneticPr fontId="5" type="noConversion"/>
  </si>
  <si>
    <t>大陸臺商投資服務團</t>
    <phoneticPr fontId="5" type="noConversion"/>
  </si>
  <si>
    <t>108.10.14-108.10.18</t>
    <phoneticPr fontId="5" type="noConversion"/>
  </si>
  <si>
    <t>江蘇省</t>
    <phoneticPr fontId="5" type="noConversion"/>
  </si>
  <si>
    <t>昆山</t>
    <phoneticPr fontId="5" type="noConversion"/>
  </si>
  <si>
    <t>(3)訪問</t>
    <phoneticPr fontId="5" type="noConversion"/>
  </si>
  <si>
    <t>中國大陸臺商投資服務團</t>
    <phoneticPr fontId="5" type="noConversion"/>
  </si>
  <si>
    <t>108.11.04-108.11.08</t>
    <phoneticPr fontId="5" type="noConversion"/>
  </si>
  <si>
    <t>南京</t>
    <phoneticPr fontId="5" type="noConversion"/>
  </si>
  <si>
    <t>(二)部派人員(及眷屬)調動機票、雜費及搬遷費</t>
    <phoneticPr fontId="5" type="noConversion"/>
  </si>
  <si>
    <t>台灣</t>
  </si>
  <si>
    <t>台北市</t>
  </si>
  <si>
    <t>國際貿易局APEC小組執秘</t>
  </si>
  <si>
    <t>(四)配合貿易局「補助其他工商團體參加國際展覽」實地考察暨轄區訪問</t>
    <phoneticPr fontId="5" type="noConversion"/>
  </si>
  <si>
    <t>108.05.20-108.05.24</t>
    <phoneticPr fontId="5" type="noConversion"/>
  </si>
  <si>
    <t>108.01.31</t>
    <phoneticPr fontId="4" type="noConversion"/>
  </si>
  <si>
    <t>108.01.24</t>
    <phoneticPr fontId="4" type="noConversion"/>
  </si>
  <si>
    <t>投資處科長、組員</t>
    <phoneticPr fontId="5" type="noConversion"/>
  </si>
  <si>
    <t>投資處簡任秘書、科長、
組員</t>
    <phoneticPr fontId="5" type="noConversion"/>
  </si>
  <si>
    <t>駐香港辦事處經濟組秘書</t>
    <phoneticPr fontId="4" type="noConversion"/>
  </si>
  <si>
    <t>大陸地區旅費</t>
    <phoneticPr fontId="4" type="noConversion"/>
  </si>
  <si>
    <t>江蘇</t>
  </si>
  <si>
    <t>淮安</t>
  </si>
  <si>
    <t>技術處技士</t>
    <phoneticPr fontId="4" type="noConversion"/>
  </si>
  <si>
    <t>108.03.05-108.03.07</t>
    <phoneticPr fontId="4" type="noConversion"/>
  </si>
  <si>
    <t>參訪實聯長宜淮安科技有限公司</t>
    <phoneticPr fontId="4" type="noConversion"/>
  </si>
  <si>
    <t xml:space="preserve">(一)出席兩岸或臺商產業技術交流相關會議或考察訪問相關機構業者 </t>
    <phoneticPr fontId="4" type="noConversion"/>
  </si>
  <si>
    <t>吉林省</t>
  </si>
  <si>
    <t>長春市</t>
  </si>
  <si>
    <t>訴願會專門委員</t>
    <phoneticPr fontId="4" type="noConversion"/>
  </si>
  <si>
    <t>出席大陸地區會議參加2019兩岸著作權（版權）論壇</t>
    <phoneticPr fontId="4" type="noConversion"/>
  </si>
  <si>
    <t>(一)中國大陸經貿情勢評析與事務管理</t>
    <phoneticPr fontId="4" type="noConversion"/>
  </si>
  <si>
    <t>(4)開會</t>
    <phoneticPr fontId="4" type="noConversion"/>
  </si>
  <si>
    <t>108.09.04-108.09.08</t>
    <phoneticPr fontId="4" type="noConversion"/>
  </si>
  <si>
    <t>海南島</t>
    <phoneticPr fontId="4" type="noConversion"/>
  </si>
  <si>
    <t>三亞</t>
    <phoneticPr fontId="4" type="noConversion"/>
  </si>
  <si>
    <t>礦務局副局長</t>
    <phoneticPr fontId="4" type="noConversion"/>
  </si>
  <si>
    <t>江蘇</t>
    <phoneticPr fontId="4" type="noConversion"/>
  </si>
  <si>
    <t>無錫</t>
    <phoneticPr fontId="4" type="noConversion"/>
  </si>
  <si>
    <t>峽西</t>
    <phoneticPr fontId="4" type="noConversion"/>
  </si>
  <si>
    <t>西安</t>
    <phoneticPr fontId="4" type="noConversion"/>
  </si>
  <si>
    <t xml:space="preserve">礦務局主任秘書、組長
</t>
    <phoneticPr fontId="4" type="noConversion"/>
  </si>
  <si>
    <t>礦務局組長、科長</t>
    <phoneticPr fontId="4" type="noConversion"/>
  </si>
  <si>
    <t>(4)開會</t>
    <phoneticPr fontId="4" type="noConversion"/>
  </si>
  <si>
    <t>參加世界海洋礦產大會</t>
    <phoneticPr fontId="4" type="noConversion"/>
  </si>
  <si>
    <t>參加「第六屆中國國際砂石骨料大會」</t>
    <phoneticPr fontId="4" type="noConversion"/>
  </si>
  <si>
    <t>108.12.09-108.12.13</t>
    <phoneticPr fontId="4" type="noConversion"/>
  </si>
  <si>
    <t>參加2019年油氣田採勘與開發國際會議</t>
    <phoneticPr fontId="4" type="noConversion"/>
  </si>
  <si>
    <t>108.10.15-108.10.19</t>
    <phoneticPr fontId="4" type="noConversion"/>
  </si>
  <si>
    <t>投資審議</t>
  </si>
  <si>
    <t>因兩岸投資保障和促進協議有關臺商協處之進度趨緩，爰本項計畫未能執行。</t>
  </si>
  <si>
    <t>訪查台商</t>
  </si>
  <si>
    <t>江蘇省</t>
  </si>
  <si>
    <t>昆山、蘇州</t>
  </si>
  <si>
    <t>寧波、杭州</t>
  </si>
  <si>
    <t xml:space="preserve">投審會代組長、專員        </t>
  </si>
  <si>
    <t>投審會代組長、專員</t>
  </si>
  <si>
    <t>(一)赴大陸地區投資廠商之實地訪查</t>
  </si>
  <si>
    <t>(二)參與投資處大陸臺商投資服務或交流訪問活動</t>
    <phoneticPr fontId="4" type="noConversion"/>
  </si>
  <si>
    <t>因ECFA貨品貿易協議諮商進度停滯不前，爰未能配合執行本項計畫。</t>
    <phoneticPr fontId="4" type="noConversion"/>
  </si>
  <si>
    <t>08</t>
    <phoneticPr fontId="4" type="noConversion"/>
  </si>
  <si>
    <t>09</t>
    <phoneticPr fontId="4" type="noConversion"/>
  </si>
  <si>
    <t>04</t>
    <phoneticPr fontId="4" type="noConversion"/>
  </si>
  <si>
    <t>06</t>
    <phoneticPr fontId="4" type="noConversion"/>
  </si>
  <si>
    <t>02</t>
    <phoneticPr fontId="4" type="noConversion"/>
  </si>
  <si>
    <t>03</t>
    <phoneticPr fontId="4" type="noConversion"/>
  </si>
  <si>
    <t>01</t>
    <phoneticPr fontId="4" type="noConversion"/>
  </si>
  <si>
    <t>(1)考察</t>
    <phoneticPr fontId="4" type="noConversion"/>
  </si>
  <si>
    <t>(二)大陸地區智識產權法律體系及行政救濟程序</t>
    <phoneticPr fontId="4" type="noConversion"/>
  </si>
  <si>
    <t>108.09.22-108.09.29</t>
    <phoneticPr fontId="4" type="noConversion"/>
  </si>
  <si>
    <t>(二)出席兩岸砂石論壇等相關研討會議</t>
    <phoneticPr fontId="4" type="noConversion"/>
  </si>
  <si>
    <t>(三)中國大陸礦產資源會議</t>
    <phoneticPr fontId="4" type="noConversion"/>
  </si>
  <si>
    <t>108年未有公協會參加在中國大陸辦理之國際展覽，故未動用該項經費。</t>
    <phoneticPr fontId="4" type="noConversion"/>
  </si>
  <si>
    <t>調任不需提交報告。</t>
    <phoneticPr fontId="4" type="noConversion"/>
  </si>
  <si>
    <t>調任不需提交報告。</t>
    <phoneticPr fontId="4" type="noConversion"/>
  </si>
  <si>
    <t>108年度相關展覽未在中國大陸舉辦所致。</t>
    <phoneticPr fontId="4" type="noConversion"/>
  </si>
  <si>
    <t>本項計畫業於108.09.03報部核定變更。</t>
    <phoneticPr fontId="4" type="noConversion"/>
  </si>
  <si>
    <t>駐香港辦事處經濟組羅可欣奉調返國本人及眷屬機票款、自用物品搬遷費及雜費</t>
    <phoneticPr fontId="5" type="noConversion"/>
  </si>
  <si>
    <t>1.由按日按件計資酬金勻支21,782元。2.報告由主辦單位統一辦理。</t>
    <phoneticPr fontId="4" type="noConversion"/>
  </si>
  <si>
    <t>出國計畫執行情形報告表</t>
    <phoneticPr fontId="5" type="noConversion"/>
  </si>
  <si>
    <t>中華民國108年度</t>
    <phoneticPr fontId="4" type="noConversion"/>
  </si>
  <si>
    <t xml:space="preserve"> 　      　 　　　　　　　　　　　　　　　　　　　　　　　　                      單位：新臺幣元</t>
    <phoneticPr fontId="5" type="noConversion"/>
  </si>
  <si>
    <t>出國
類別</t>
    <phoneticPr fontId="5" type="noConversion"/>
  </si>
  <si>
    <t>出國計畫名稱及內容簡述</t>
    <phoneticPr fontId="5" type="noConversion"/>
  </si>
  <si>
    <t>起迄日期</t>
    <phoneticPr fontId="4" type="noConversion"/>
  </si>
  <si>
    <t>地點</t>
    <phoneticPr fontId="5" type="noConversion"/>
  </si>
  <si>
    <t>出國人員</t>
  </si>
  <si>
    <t>備    註</t>
    <phoneticPr fontId="5" type="noConversion"/>
  </si>
  <si>
    <t>年度別</t>
    <phoneticPr fontId="5" type="noConversion"/>
  </si>
  <si>
    <t>工作計畫</t>
    <phoneticPr fontId="5" type="noConversion"/>
  </si>
  <si>
    <t>用途別科目
(二級)</t>
    <phoneticPr fontId="4" type="noConversion"/>
  </si>
  <si>
    <t>預算(保留)金額</t>
    <phoneticPr fontId="4" type="noConversion"/>
  </si>
  <si>
    <t>決算金額
(含保留數)</t>
  </si>
  <si>
    <t>國家</t>
    <phoneticPr fontId="5" type="noConversion"/>
  </si>
  <si>
    <t>城市</t>
    <phoneticPr fontId="5" type="noConversion"/>
  </si>
  <si>
    <t>服務單位
(部門)及職稱</t>
    <phoneticPr fontId="4" type="noConversion"/>
  </si>
  <si>
    <t>姓名</t>
    <phoneticPr fontId="5" type="noConversion"/>
  </si>
  <si>
    <t>建議
項數</t>
    <phoneticPr fontId="5" type="noConversion"/>
  </si>
  <si>
    <t>已採行項數</t>
    <phoneticPr fontId="5" type="noConversion"/>
  </si>
  <si>
    <t>未採行項數</t>
    <phoneticPr fontId="5" type="noConversion"/>
  </si>
  <si>
    <t>研議中項數</t>
    <phoneticPr fontId="5" type="noConversion"/>
  </si>
  <si>
    <t>國外旅費</t>
  </si>
  <si>
    <t>(一)海外密碼資安督導檢查及教育宣導</t>
    <phoneticPr fontId="4" type="noConversion"/>
  </si>
  <si>
    <t>(2)視察</t>
    <phoneticPr fontId="5" type="noConversion"/>
  </si>
  <si>
    <t>108年度海外密碼聯合作業案</t>
    <phoneticPr fontId="4" type="noConversion"/>
  </si>
  <si>
    <t>108.04.22-108.05.09</t>
    <phoneticPr fontId="4" type="noConversion"/>
  </si>
  <si>
    <t>奧地利、葡萄牙、西班牙、義大利、梵蒂岡</t>
    <phoneticPr fontId="4" type="noConversion"/>
  </si>
  <si>
    <t>維也納、里斯本、馬德里、羅馬</t>
    <phoneticPr fontId="4" type="noConversion"/>
  </si>
  <si>
    <t>政風處科長</t>
    <phoneticPr fontId="4" type="noConversion"/>
  </si>
  <si>
    <t>1.由一般事務費勻支18,193元。 2.報告由主辦單位統一辦理。</t>
    <phoneticPr fontId="4" type="noConversion"/>
  </si>
  <si>
    <t>(二)參與WTO及相關之多邊及複邊談判、經貿議題研討會</t>
    <phoneticPr fontId="4" type="noConversion"/>
  </si>
  <si>
    <t>(4)開會</t>
    <phoneticPr fontId="4" type="noConversion"/>
  </si>
  <si>
    <t>WTO電子商務聯合聲明倡議成員討論會議</t>
    <phoneticPr fontId="4" type="noConversion"/>
  </si>
  <si>
    <t>108.06.16-108.06.21</t>
  </si>
  <si>
    <t>瑞士</t>
  </si>
  <si>
    <t>日內瓦</t>
  </si>
  <si>
    <t>經貿談判辦公室談判代表、國際經貿專業諮詢師</t>
    <phoneticPr fontId="4" type="noConversion"/>
  </si>
  <si>
    <t>06</t>
    <phoneticPr fontId="4" type="noConversion"/>
  </si>
  <si>
    <t>06</t>
    <phoneticPr fontId="4" type="noConversion"/>
  </si>
  <si>
    <t>赴WTO電子商務聯合聲明倡議成員第3次談判討論會議</t>
    <phoneticPr fontId="4" type="noConversion"/>
  </si>
  <si>
    <t>108.07.13-108.07.19</t>
  </si>
  <si>
    <t>07</t>
    <phoneticPr fontId="4" type="noConversion"/>
  </si>
  <si>
    <t>07</t>
    <phoneticPr fontId="4" type="noConversion"/>
  </si>
  <si>
    <t>(4)開會</t>
    <phoneticPr fontId="4" type="noConversion"/>
  </si>
  <si>
    <t>赴WTO「阿拉伯聯合大公國貨品、服務及智慧財產權相關措施案」第1次審查會議</t>
    <phoneticPr fontId="4" type="noConversion"/>
  </si>
  <si>
    <t>108.08.21-108.08.23</t>
  </si>
  <si>
    <t>經貿談判辦公室國際經貿法律諮詢師</t>
    <phoneticPr fontId="4" type="noConversion"/>
  </si>
  <si>
    <t>08</t>
    <phoneticPr fontId="4" type="noConversion"/>
  </si>
  <si>
    <t>赴WTO出席「WTO電子商務聯合聲明倡議成員於10月召開討論會議」</t>
    <phoneticPr fontId="4" type="noConversion"/>
  </si>
  <si>
    <t>108.10.20-108.10.27</t>
  </si>
  <si>
    <t>經貿談判辦公室談判代表、國際經貿專業諮詢師</t>
    <phoneticPr fontId="4" type="noConversion"/>
  </si>
  <si>
    <t>05</t>
    <phoneticPr fontId="4" type="noConversion"/>
  </si>
  <si>
    <t>108.11.19-108.11.23</t>
  </si>
  <si>
    <t>經貿談判辦公室國際經貿法律諮詢師、關務署稽核</t>
    <phoneticPr fontId="4" type="noConversion"/>
  </si>
  <si>
    <t>出席WTO電子商務聯合聲明倡議成員於11月討論會議</t>
    <phoneticPr fontId="4" type="noConversion"/>
  </si>
  <si>
    <t>108.11.17-108.11.24</t>
  </si>
  <si>
    <t>經貿談判辦公室國際經貿專業諮詢師</t>
    <phoneticPr fontId="4" type="noConversion"/>
  </si>
  <si>
    <t>赴WTO參加總理事會</t>
    <phoneticPr fontId="4" type="noConversion"/>
  </si>
  <si>
    <t>108.12.07-108.12.13</t>
  </si>
  <si>
    <t>經貿談判辦公室法務助理</t>
    <phoneticPr fontId="4" type="noConversion"/>
  </si>
  <si>
    <t>(三)推動新南向政策前往各國進行洽商及談判</t>
    <phoneticPr fontId="4" type="noConversion"/>
  </si>
  <si>
    <t>(1)考察</t>
    <phoneticPr fontId="4" type="noConversion"/>
  </si>
  <si>
    <t>赴印尼召開「臺印尼綜合農業示範區工作坊」</t>
    <phoneticPr fontId="4" type="noConversion"/>
  </si>
  <si>
    <t>108.01.07-108.01.10</t>
  </si>
  <si>
    <t>印尼</t>
  </si>
  <si>
    <t>卡拉旺、雅加達</t>
    <phoneticPr fontId="4" type="noConversion"/>
  </si>
  <si>
    <t>經貿談判辦公室諮議</t>
    <phoneticPr fontId="4" type="noConversion"/>
  </si>
  <si>
    <t>01</t>
    <phoneticPr fontId="4" type="noConversion"/>
  </si>
  <si>
    <t>赴菲律賓推動新南向業務</t>
    <phoneticPr fontId="4" type="noConversion"/>
  </si>
  <si>
    <t>108.04.01-108.04.06</t>
  </si>
  <si>
    <t>菲律賓</t>
  </si>
  <si>
    <t>馬尼拉</t>
  </si>
  <si>
    <t>經貿談判辦公室專門委員、一等秘書</t>
    <phoneticPr fontId="4" type="noConversion"/>
  </si>
  <si>
    <t>04</t>
    <phoneticPr fontId="4" type="noConversion"/>
  </si>
  <si>
    <t>赴日本參與拜會國際協助銀行（JBIC）及國際協力機構（JICA）案</t>
    <phoneticPr fontId="4" type="noConversion"/>
  </si>
  <si>
    <t>108.05.07-108.05.09</t>
  </si>
  <si>
    <t>日本</t>
  </si>
  <si>
    <t>東京</t>
  </si>
  <si>
    <t>經貿談判辦公室談判代表、工程會處長、工程會科長</t>
    <phoneticPr fontId="4" type="noConversion"/>
  </si>
  <si>
    <t>05</t>
    <phoneticPr fontId="4" type="noConversion"/>
  </si>
  <si>
    <t>108.06.10-108.06.13</t>
  </si>
  <si>
    <t>雅加達</t>
  </si>
  <si>
    <t>經貿談判辦公室談判代表</t>
    <phoneticPr fontId="4" type="noConversion"/>
  </si>
  <si>
    <t>報告由主辦單位統一辦理。</t>
    <phoneticPr fontId="4" type="noConversion"/>
  </si>
  <si>
    <t>108.06.20-108.06.22</t>
  </si>
  <si>
    <t>經貿談判辦公室政務委員、談判代表、科員</t>
    <phoneticPr fontId="4" type="noConversion"/>
  </si>
  <si>
    <t>09</t>
    <phoneticPr fontId="4" type="noConversion"/>
  </si>
  <si>
    <t>108.07.10-108.07.12</t>
  </si>
  <si>
    <t>經貿談判辦公室諮議、農委會水保局副總工程司兼主任、副工程司</t>
    <phoneticPr fontId="4" type="noConversion"/>
  </si>
  <si>
    <t>108.07.24-108.07.28</t>
  </si>
  <si>
    <t>越南</t>
  </si>
  <si>
    <t>河內市、胡志明市</t>
    <phoneticPr fontId="4" type="noConversion"/>
  </si>
  <si>
    <t>經貿談判辦公室資深談判代表兼執行秘書</t>
    <phoneticPr fontId="4" type="noConversion"/>
  </si>
  <si>
    <t>(5)談判</t>
  </si>
  <si>
    <t>赴越南洽商更新台越BIA案</t>
    <phoneticPr fontId="4" type="noConversion"/>
  </si>
  <si>
    <t>108.08.02-108.08.03</t>
  </si>
  <si>
    <t>河內</t>
  </si>
  <si>
    <t>經貿談判辦公室二等秘書、國際經貿法律諮詢師</t>
    <phoneticPr fontId="4" type="noConversion"/>
  </si>
  <si>
    <t>出席第6屆「臺印尼貿易投資聯合委員會」</t>
    <phoneticPr fontId="4" type="noConversion"/>
  </si>
  <si>
    <t>108.08.11-108.08.14</t>
  </si>
  <si>
    <t>茂物（Bogor）</t>
    <phoneticPr fontId="4" type="noConversion"/>
  </si>
  <si>
    <t>赴菲律賓出席第25屆臺菲經濟合作會議</t>
    <phoneticPr fontId="4" type="noConversion"/>
  </si>
  <si>
    <t>108.10.28-108.11.01</t>
  </si>
  <si>
    <t>經貿談判辦公室一等秘書</t>
    <phoneticPr fontId="4" type="noConversion"/>
  </si>
  <si>
    <t>赴「經濟部2019緬甸投資考察團」</t>
    <phoneticPr fontId="4" type="noConversion"/>
  </si>
  <si>
    <t>108.11.03-108.11.09</t>
  </si>
  <si>
    <t>緬甸</t>
  </si>
  <si>
    <t>仰光</t>
  </si>
  <si>
    <t>赴越南中藥草考察參訪團</t>
    <phoneticPr fontId="4" type="noConversion"/>
  </si>
  <si>
    <t>108.10.29-108.11.02</t>
  </si>
  <si>
    <t>河內市、老街省、安沛省</t>
    <phoneticPr fontId="4" type="noConversion"/>
  </si>
  <si>
    <t>經貿談判辦公室科員</t>
    <phoneticPr fontId="4" type="noConversion"/>
  </si>
  <si>
    <t>108.10.20-108.10.23</t>
  </si>
  <si>
    <t>經貿談判辦公室談判代表、科員、國際經貿法律諮詢師、關務署副組長</t>
    <phoneticPr fontId="4" type="noConversion"/>
  </si>
  <si>
    <t>108.11.11-108.11.14</t>
  </si>
  <si>
    <t>經貿談判辦公室談判代表、一等秘書、關務署副組長</t>
    <phoneticPr fontId="4" type="noConversion"/>
  </si>
  <si>
    <t>108.12.06-108.12.08</t>
  </si>
  <si>
    <t>經貿談判辦公室政務委員、二等秘書、國際經貿法律諮詢師</t>
    <phoneticPr fontId="4" type="noConversion"/>
  </si>
  <si>
    <t>108.12.04-108.12.08</t>
  </si>
  <si>
    <t>經貿談判辦公室專門委員</t>
    <phoneticPr fontId="4" type="noConversion"/>
  </si>
  <si>
    <t>(四)推動參與CPTPP談判及各國洽簽經濟合作協定談判</t>
    <phoneticPr fontId="4" type="noConversion"/>
  </si>
  <si>
    <t>108.01.20-108.01.22</t>
  </si>
  <si>
    <t>出席經濟學人於香港舉辦亞洲貿易峰會</t>
    <phoneticPr fontId="4" type="noConversion"/>
  </si>
  <si>
    <t>108.02.27-108.03.03</t>
  </si>
  <si>
    <t>中國大陸</t>
  </si>
  <si>
    <t>經貿談判辦公室國際經貿專業諮詢師、國際經貿法律諮詢師</t>
    <phoneticPr fontId="4" type="noConversion"/>
  </si>
  <si>
    <t>108.05.13-108.05.21</t>
  </si>
  <si>
    <t>智利</t>
    <phoneticPr fontId="4" type="noConversion"/>
  </si>
  <si>
    <t>瓦爾帕萊索</t>
    <phoneticPr fontId="4" type="noConversion"/>
  </si>
  <si>
    <t>經貿談判辦公室談判代表、二等秘書、科員</t>
    <phoneticPr fontId="4" type="noConversion"/>
  </si>
  <si>
    <t>赴美國參與中國鋼鐵公司參訪投資環境案</t>
    <phoneticPr fontId="4" type="noConversion"/>
  </si>
  <si>
    <t>108.05.06-108.05.12</t>
  </si>
  <si>
    <t>美國</t>
  </si>
  <si>
    <t>休士頓、洛杉磯</t>
    <phoneticPr fontId="4" type="noConversion"/>
  </si>
  <si>
    <t>108.06.08-108.06.15</t>
  </si>
  <si>
    <t>華府</t>
  </si>
  <si>
    <t>經貿談判辦公室政務委員、談判代表、科員、三等秘書</t>
    <phoneticPr fontId="4" type="noConversion"/>
  </si>
  <si>
    <t>108.07.10-108.07.15</t>
  </si>
  <si>
    <t>紐約</t>
  </si>
  <si>
    <t>經貿談判辦公室政務委員、三等秘書</t>
    <phoneticPr fontId="4" type="noConversion"/>
  </si>
  <si>
    <t>108.07.21-108.07.23</t>
  </si>
  <si>
    <t>資深談判代表兼執行秘書、談判代表、二等秘書</t>
    <phoneticPr fontId="4" type="noConversion"/>
  </si>
  <si>
    <t>赴越南推動新南向政策</t>
    <phoneticPr fontId="4" type="noConversion"/>
  </si>
  <si>
    <t>108.08.11-108.08.15</t>
  </si>
  <si>
    <t>經貿談判辦公室政務委員、農委會副主委、環保署副署長、科技部次長、衛福部政次、教育部政次、工程會副主委、法務部次長、經濟部國貿局局長、外交部亞太司副司長、農委會處長、環保署正工程司、科技部南科局局長、衛服部科長、教育部簡秘、工程會科長、法務部檢察官、經貿談判辦公室談判代表、科員</t>
    <phoneticPr fontId="4" type="noConversion"/>
  </si>
  <si>
    <t>赴墨西哥爭取加入CPTPP等案</t>
    <phoneticPr fontId="4" type="noConversion"/>
  </si>
  <si>
    <t>108.08.22-108.08.26</t>
  </si>
  <si>
    <t>墨西哥</t>
  </si>
  <si>
    <t>墨西哥市</t>
  </si>
  <si>
    <t>赴貝里斯磋商部分範圍協定（PSA）</t>
    <phoneticPr fontId="4" type="noConversion"/>
  </si>
  <si>
    <t>108.09.14-108.09.20</t>
  </si>
  <si>
    <t>貝里斯</t>
  </si>
  <si>
    <t>貝里斯市</t>
  </si>
  <si>
    <t>經貿談判辦公室談判代表、法務助理</t>
    <phoneticPr fontId="4" type="noConversion"/>
  </si>
  <si>
    <t>108.09.15-108.09.27</t>
  </si>
  <si>
    <t>經貿談判辦公室資深談判代表兼執行秘書、諮議</t>
    <phoneticPr fontId="4" type="noConversion"/>
  </si>
  <si>
    <t>赴土耳其出席「臺土雙邊投資協定（BIA）」</t>
    <phoneticPr fontId="4" type="noConversion"/>
  </si>
  <si>
    <t>108.09.21-108.09.26</t>
  </si>
  <si>
    <t>土耳其</t>
  </si>
  <si>
    <t>安卡拉、伊斯坦堡</t>
    <phoneticPr fontId="4" type="noConversion"/>
  </si>
  <si>
    <t>檢察官、經貿談判辦公室國際經貿法律諮詢師、法務助理</t>
    <phoneticPr fontId="4" type="noConversion"/>
  </si>
  <si>
    <t>赴日本出席「臺日食品安全合作對話」會議</t>
    <phoneticPr fontId="4" type="noConversion"/>
  </si>
  <si>
    <t>108.09.25-108.09.27</t>
  </si>
  <si>
    <t xml:space="preserve">經貿談判辦公室助理談判代表、食安辦主任、衛福部食藥署副組長、衛福部食藥署簡任技正 </t>
    <phoneticPr fontId="4" type="noConversion"/>
  </si>
  <si>
    <t>02</t>
    <phoneticPr fontId="4" type="noConversion"/>
  </si>
  <si>
    <t>經貿談判辦公室資深談判代表兼執行秘書、談判代表、二等秘書、工程會副處長</t>
    <phoneticPr fontId="4" type="noConversion"/>
  </si>
  <si>
    <t>11</t>
    <phoneticPr fontId="4" type="noConversion"/>
  </si>
  <si>
    <t>赴美國出席國際貿易委員會公聽會</t>
  </si>
  <si>
    <t>108.10.27-108.11.01</t>
  </si>
  <si>
    <t>經貿談判辦公室科員、台大教授</t>
    <phoneticPr fontId="4" type="noConversion"/>
  </si>
  <si>
    <t>108.11.18-108.11.20</t>
  </si>
  <si>
    <t>(五)國際經濟事務研究班外國官員來臺機票款</t>
    <phoneticPr fontId="4" type="noConversion"/>
  </si>
  <si>
    <t>108.09.09-108.10.18</t>
    <phoneticPr fontId="4" type="noConversion"/>
  </si>
  <si>
    <t>臺灣</t>
  </si>
  <si>
    <t>新竹市</t>
  </si>
  <si>
    <t>一般行政小計</t>
    <phoneticPr fontId="5" type="noConversion"/>
  </si>
  <si>
    <t>國外旅費</t>
    <phoneticPr fontId="5" type="noConversion"/>
  </si>
  <si>
    <t>(一)參加連鎖加盟相關國際展覽會議</t>
  </si>
  <si>
    <t>(1)考察</t>
    <phoneticPr fontId="4" type="noConversion"/>
  </si>
  <si>
    <t>2019新加坡商機媒合會</t>
  </si>
  <si>
    <t>108.10.23-108.10.25</t>
  </si>
  <si>
    <t>新加坡</t>
  </si>
  <si>
    <t>商業司科長、專員</t>
  </si>
  <si>
    <t>推動商業科技發展小計</t>
  </si>
  <si>
    <t>(一)參加電子商務相關國際會議及活動</t>
  </si>
  <si>
    <t>由國內旅費勻支105,623元。</t>
    <phoneticPr fontId="4" type="noConversion"/>
  </si>
  <si>
    <t>赴馬來西亞出席「東協區域網購節籌備會議」，與MDEC討論活動細節，並參訪當地業者</t>
    <phoneticPr fontId="4" type="noConversion"/>
  </si>
  <si>
    <t>108.01.23-108.01.26</t>
  </si>
  <si>
    <t>馬來西亞</t>
  </si>
  <si>
    <t>吉隆坡</t>
  </si>
  <si>
    <t>商業司科長、技正</t>
  </si>
  <si>
    <t>03</t>
    <phoneticPr fontId="4" type="noConversion"/>
  </si>
  <si>
    <t>赴越南辦理台灣電商展售媒合會，並參訪當地業者</t>
    <phoneticPr fontId="4" type="noConversion"/>
  </si>
  <si>
    <t>108.07.01-108.07.05</t>
  </si>
  <si>
    <t>胡志明市</t>
  </si>
  <si>
    <t>商業司副司長、科長、技正</t>
  </si>
  <si>
    <t>09</t>
    <phoneticPr fontId="4" type="noConversion"/>
  </si>
  <si>
    <t>(4)開會</t>
    <phoneticPr fontId="4" type="noConversion"/>
  </si>
  <si>
    <t>陪同林次長出席「2019臺泰產業鏈結高峰論壇」</t>
    <phoneticPr fontId="4" type="noConversion"/>
  </si>
  <si>
    <t>泰國</t>
  </si>
  <si>
    <t>曼谷</t>
  </si>
  <si>
    <t>08</t>
    <phoneticPr fontId="4" type="noConversion"/>
  </si>
  <si>
    <t>派員赴馬來西亞出席「第三屆東南亞跨境電商合作會議」及「臺馬經濟合作委員會(MTECC)第8屆貿易工作小組會議」</t>
    <phoneticPr fontId="4" type="noConversion"/>
  </si>
  <si>
    <t>108.12.15-108.12.19</t>
  </si>
  <si>
    <t>(二)參加餐飲觀光相關國際展覽會議</t>
  </si>
  <si>
    <t>由(三)參加商業大展及相關論壇、創新政策及法規相關研討會勻支4,088元，另由國內旅費勻支145,315元。</t>
    <phoneticPr fontId="4" type="noConversion"/>
  </si>
  <si>
    <t>2019年泰國餐飲業商機媒合交流活動</t>
    <phoneticPr fontId="4" type="noConversion"/>
  </si>
  <si>
    <t>108.07.09-108.07.13</t>
  </si>
  <si>
    <t>商業司司長、專門委員、專員</t>
    <phoneticPr fontId="4" type="noConversion"/>
  </si>
  <si>
    <t>2019越南胡志明市媒合交流團</t>
    <phoneticPr fontId="4" type="noConversion"/>
  </si>
  <si>
    <t>108.11.03-108.11.07</t>
  </si>
  <si>
    <t>胡志明</t>
  </si>
  <si>
    <t>商業司司長、專門委員、約聘人員</t>
    <phoneticPr fontId="4" type="noConversion"/>
  </si>
  <si>
    <t>01</t>
    <phoneticPr fontId="4" type="noConversion"/>
  </si>
  <si>
    <t>(三)參加商業大展及相關論壇、創新政策及法規相關研討會</t>
  </si>
  <si>
    <t>率業者赴馬來西亞辦理「2019年臺馬商業服務業媒合參訪團」</t>
  </si>
  <si>
    <t>108.07.16-108.07.20</t>
  </si>
  <si>
    <t>商業司司長、科長、專員</t>
  </si>
  <si>
    <t>(四)參加智慧商業或物流產業之創新服務相關會議或活動</t>
  </si>
  <si>
    <t>由(三)參加商業大展及相關論壇、創新政策及法規相關研討會勻支18,777元，另由國內旅費勻支425元。</t>
    <phoneticPr fontId="4" type="noConversion"/>
  </si>
  <si>
    <t>辦理「星馬智慧商業考察及商機媒合團」</t>
  </si>
  <si>
    <t>108.09.30-108.10.05</t>
  </si>
  <si>
    <t>新加坡、馬來西亞</t>
  </si>
  <si>
    <t>新加坡、吉隆坡</t>
  </si>
  <si>
    <t>商業司副司長、科長</t>
  </si>
  <si>
    <t>推動商業科技發展小計</t>
    <phoneticPr fontId="5" type="noConversion"/>
  </si>
  <si>
    <t>國際經濟合作</t>
  </si>
  <si>
    <t>(一)出席部次長級雙邊經濟合作會議</t>
    <phoneticPr fontId="4" type="noConversion"/>
  </si>
  <si>
    <t>陪同部長出席臺印尼研討會</t>
  </si>
  <si>
    <t>108.03.10-108.03.11</t>
  </si>
  <si>
    <t>國合處處長</t>
  </si>
  <si>
    <t>報告由主辦單位統一辦理。</t>
    <phoneticPr fontId="4" type="noConversion"/>
  </si>
  <si>
    <t>第19屆臺巴(巴拉圭)經濟合作會議</t>
  </si>
  <si>
    <t>108.07.09-108.07.21</t>
  </si>
  <si>
    <t>亞美尼亞、巴拉圭、宏都拉斯</t>
  </si>
  <si>
    <t>葉里溫、亞松森、德古西加巴</t>
  </si>
  <si>
    <t>經濟部部長、技監、國合處處長、專門委員、組員、食品所主任、駐聖保羅辦事處經濟組副組長、駐巴拉圭大使館經參處參事、三等經濟秘書</t>
    <phoneticPr fontId="4" type="noConversion"/>
  </si>
  <si>
    <t>第18屆臺星(新加坡)經技合作會議</t>
  </si>
  <si>
    <t>108.08.01-108.08.02</t>
  </si>
  <si>
    <t>經濟部部長、技監、國合處處長、科長</t>
    <phoneticPr fontId="4" type="noConversion"/>
  </si>
  <si>
    <t>第24屆臺澳能礦諮商會議</t>
  </si>
  <si>
    <t>108.08.26-108.08.31</t>
  </si>
  <si>
    <t>澳洲</t>
  </si>
  <si>
    <t>布里斯本</t>
  </si>
  <si>
    <t>經濟部次長、機要秘書</t>
    <phoneticPr fontId="4" type="noConversion"/>
  </si>
  <si>
    <t>第22屆臺史(史瓦帝尼)經技合作會議順訪德國舉行臺德部長會談暨拜訪歐商鼓勵投資臺灣離岸風電</t>
  </si>
  <si>
    <t>108.08.31-108.09.08</t>
  </si>
  <si>
    <t>美國、德國、波蘭、南非、史瓦帝尼</t>
  </si>
  <si>
    <t>西雅圖、柏林、不來梅、柏林、什切青、約翰尼斯堡、墨巴本</t>
  </si>
  <si>
    <t>經濟部部長、技監、國合處處長、專門委員、科長、秘書、能源局局長、工業局副局長、技正、工研院副組長、資策會主任、技術處科技專家、金屬中心組長</t>
    <phoneticPr fontId="4" type="noConversion"/>
  </si>
  <si>
    <t>申請第一預備金$2,608,000支應。</t>
    <phoneticPr fontId="4" type="noConversion"/>
  </si>
  <si>
    <t>第25屆臺菲(菲律賓)部長級經濟合作會議</t>
  </si>
  <si>
    <t>108.10.30-108.11.02</t>
  </si>
  <si>
    <t>馬尼拉</t>
    <phoneticPr fontId="4" type="noConversion"/>
  </si>
  <si>
    <t>經濟部部長、技監、次長、國合處處長、科長、專員</t>
    <phoneticPr fontId="4" type="noConversion"/>
  </si>
  <si>
    <t>(二)出席國際棉業諮詢委員會</t>
  </si>
  <si>
    <t>國際棉業諮詢委員會第78屆年會</t>
  </si>
  <si>
    <t>108.12.02-108.12.07</t>
  </si>
  <si>
    <t>國合處處長、專員、紡紗公會理事長、紡織綜合研究所主任</t>
    <phoneticPr fontId="4" type="noConversion"/>
  </si>
  <si>
    <t>02</t>
    <phoneticPr fontId="4" type="noConversion"/>
  </si>
  <si>
    <t>07</t>
    <phoneticPr fontId="4" type="noConversion"/>
  </si>
  <si>
    <t>申請第一預備金$435,000支應。</t>
    <phoneticPr fontId="4" type="noConversion"/>
  </si>
  <si>
    <t>(三)出席亞洲低碳發展策略夥伴年會</t>
  </si>
  <si>
    <t>(四)赴中東、美洲、歐洲、非洲、亞太地區等國家訪問並商洽拓展經貿合作關係</t>
  </si>
  <si>
    <t>(3)訪問</t>
    <phoneticPr fontId="4" type="noConversion"/>
  </si>
  <si>
    <t>2019史瓦帝尼火力電廠廠址考察團(一)</t>
  </si>
  <si>
    <t>108.10.27-108.11.04</t>
  </si>
  <si>
    <t>史瓦帝尼</t>
  </si>
  <si>
    <t>姆巴巴內</t>
  </si>
  <si>
    <t>國合處二等經濟秘書</t>
  </si>
  <si>
    <t>2019史瓦帝尼火力電廠廠址考察團(二)</t>
  </si>
  <si>
    <t>108.12.08-108.12.16</t>
  </si>
  <si>
    <t>06</t>
    <phoneticPr fontId="4" type="noConversion"/>
  </si>
  <si>
    <t>(五)加強拓展歐洲、美洲、亞太地區等經濟暨技術合作關係</t>
  </si>
  <si>
    <t>(六)駐外商務主管返國參加雙邊經技合作會議</t>
  </si>
  <si>
    <t>(七)技術合作類</t>
  </si>
  <si>
    <t>(8)實習</t>
    <phoneticPr fontId="4" type="noConversion"/>
  </si>
  <si>
    <t>1.辦理產業技術種子師資培訓計畫，培訓技術人員</t>
  </si>
  <si>
    <t>107.09.03-107.11.02</t>
  </si>
  <si>
    <t>臺中</t>
  </si>
  <si>
    <t>泰國助理副院長、寮國品管助理工程師、印尼技術員、緬甸運營經理、越南研究員、柬埔寨Information Technology Teacher、斯洛伐克博士生、波蘭副教授、匈牙利職訓老師、捷克電機學院副院長</t>
    <phoneticPr fontId="4" type="noConversion"/>
  </si>
  <si>
    <t>來臺受訓之機票款，無需提出報告。</t>
  </si>
  <si>
    <t>2.派遣專家赴友邦國家技術指導</t>
  </si>
  <si>
    <t>咖啡專家赴宏都拉斯</t>
  </si>
  <si>
    <t>108.11.23-108.11.29</t>
  </si>
  <si>
    <t>宏都拉斯</t>
  </si>
  <si>
    <t>汕埠、德古西加巴</t>
  </si>
  <si>
    <t>臺灣咖啡協會專家</t>
  </si>
  <si>
    <t>派遣專家赴他國技術指導機票款，免提出國報告。</t>
    <phoneticPr fontId="4" type="noConversion"/>
  </si>
  <si>
    <t>國際經濟合作小計</t>
    <phoneticPr fontId="5" type="noConversion"/>
  </si>
  <si>
    <t>延攬海外科技人才</t>
  </si>
  <si>
    <t>(一)籌組延攬海外科技人才攬才團</t>
    <phoneticPr fontId="4" type="noConversion"/>
  </si>
  <si>
    <t>籌組「2019年經濟部日本攬才訪問團」</t>
  </si>
  <si>
    <t>108.07.07-108.07.13</t>
  </si>
  <si>
    <t>褔岡、大阪、東京</t>
    <phoneticPr fontId="4" type="noConversion"/>
  </si>
  <si>
    <t>投資處經濟參事、科長、技正</t>
    <phoneticPr fontId="4" type="noConversion"/>
  </si>
  <si>
    <t>05</t>
    <phoneticPr fontId="4" type="noConversion"/>
  </si>
  <si>
    <t>籌組「2019年經濟部星馬攬才團」</t>
  </si>
  <si>
    <t>108.08.25-108.08.31</t>
  </si>
  <si>
    <t>新加坡、馬來西亞</t>
    <phoneticPr fontId="4" type="noConversion"/>
  </si>
  <si>
    <t>吉隆坡</t>
    <phoneticPr fontId="4" type="noConversion"/>
  </si>
  <si>
    <t>投資處經濟參事、科長、組員</t>
    <phoneticPr fontId="4" type="noConversion"/>
  </si>
  <si>
    <t>04</t>
    <phoneticPr fontId="4" type="noConversion"/>
  </si>
  <si>
    <t>籌組「2019年經濟部越南攬才團」</t>
  </si>
  <si>
    <t>108.09.23-108.09.25</t>
    <phoneticPr fontId="4" type="noConversion"/>
  </si>
  <si>
    <t>河內市、胡志明市</t>
    <phoneticPr fontId="4" type="noConversion"/>
  </si>
  <si>
    <t>投資處簡任秘書、科長、
技正</t>
    <phoneticPr fontId="4" type="noConversion"/>
  </si>
  <si>
    <t>籌組「2019年經濟部泰國印尼攬才團」</t>
  </si>
  <si>
    <t>108.10.20-108.10.26</t>
  </si>
  <si>
    <t>泰國、印尼</t>
    <phoneticPr fontId="4" type="noConversion"/>
  </si>
  <si>
    <t>曼谷市、梭羅市、雅加達市</t>
    <phoneticPr fontId="4" type="noConversion"/>
  </si>
  <si>
    <t>籌組「2019年經濟部歐洲攬才團」</t>
  </si>
  <si>
    <t>108.11.16-108.11.26</t>
  </si>
  <si>
    <t>波蘭、荷蘭</t>
    <phoneticPr fontId="4" type="noConversion"/>
  </si>
  <si>
    <t>華沙、阿姆斯特丹、鹿特丹</t>
    <phoneticPr fontId="4" type="noConversion"/>
  </si>
  <si>
    <t>延攬海外科技人才小計</t>
    <phoneticPr fontId="5" type="noConversion"/>
  </si>
  <si>
    <t>(一)籌組赴美、日、歐招商團</t>
  </si>
  <si>
    <t>有關王政務次長率領「臺德智慧機械論壇暨訪德團」</t>
  </si>
  <si>
    <t>108.09.10-108.09.15</t>
  </si>
  <si>
    <t>德國</t>
  </si>
  <si>
    <t>法蘭克褔、斯圖加特</t>
    <phoneticPr fontId="4" type="noConversion"/>
  </si>
  <si>
    <t>經濟部政務次長、投資處經濟參事、科長、組員</t>
    <phoneticPr fontId="4" type="noConversion"/>
  </si>
  <si>
    <t>參加「2019年台日OB聯盟關東產業合作交流訪問團暨招商團」</t>
  </si>
  <si>
    <t>108.07.22-108.07.29</t>
  </si>
  <si>
    <t>專門委員、投資處專門委員、科長、科員</t>
    <phoneticPr fontId="4" type="noConversion"/>
  </si>
  <si>
    <t>(二)出席雙邊部次長級會議、雙邊投資諮商及洽簽投資協定等會議</t>
  </si>
  <si>
    <t>出席「第25屆臺菲(菲律賓)部長級經濟合作」</t>
  </si>
  <si>
    <t>108.10.29-108.11.01</t>
  </si>
  <si>
    <t>投資處經濟參事</t>
    <phoneticPr fontId="4" type="noConversion"/>
  </si>
  <si>
    <t>參加「亞洲台商經貿投資論壇」</t>
  </si>
  <si>
    <t>108.11.30-108.12.01</t>
  </si>
  <si>
    <t>峇里島</t>
  </si>
  <si>
    <t>經濟部政務次長</t>
    <phoneticPr fontId="4" type="noConversion"/>
  </si>
  <si>
    <t>參加「第6屆臺印尼貿易投資聯合委員會議」</t>
  </si>
  <si>
    <t>雅加達、茂物</t>
    <phoneticPr fontId="4" type="noConversion"/>
  </si>
  <si>
    <t>投資處經濟參事、技正</t>
    <phoneticPr fontId="4" type="noConversion"/>
  </si>
  <si>
    <t>(三)籌組投資合作促進團</t>
  </si>
  <si>
    <t>「2019年印度投資考察團」</t>
  </si>
  <si>
    <t>108.04.07-108.04.14</t>
  </si>
  <si>
    <t>印度</t>
  </si>
  <si>
    <t>新德里
班加羅爾</t>
  </si>
  <si>
    <t>投資處副經濟參事、專員</t>
    <phoneticPr fontId="4" type="noConversion"/>
  </si>
  <si>
    <t>(四)籌組海外臺商產業升級促進團及回臺投資訪問團</t>
  </si>
  <si>
    <t>參加台商座談及拜會相關單位</t>
  </si>
  <si>
    <t>108.10.03-108.10.06</t>
  </si>
  <si>
    <t xml:space="preserve">投資處簡任秘書、技正、研究員
</t>
    <phoneticPr fontId="4" type="noConversion"/>
  </si>
  <si>
    <t>率「2019年緬甸投資考察團」赴緬甸訪問及參加緬甸臺商總會辦理「越南、柬埔寨、寮國、緬甸四國論壇經濟交流高峰會」</t>
  </si>
  <si>
    <t xml:space="preserve">投資處簡任秘書、技正
</t>
    <phoneticPr fontId="4" type="noConversion"/>
  </si>
  <si>
    <t>(五)參加投資相關國際經貿組織及投資協定諮商等相關會議</t>
  </si>
  <si>
    <t>奉派隨同行政院羅政務委員秉成率團出席「第2屆臺歐盟人權諮商會議」</t>
  </si>
  <si>
    <t>108.05.11-108.05.18</t>
  </si>
  <si>
    <t>德國、比利時、荷蘭</t>
    <phoneticPr fontId="4" type="noConversion"/>
  </si>
  <si>
    <t>法蘭克褔、布魯塞爾、海牙</t>
    <phoneticPr fontId="4" type="noConversion"/>
  </si>
  <si>
    <t>投資處科長、經濟秘書</t>
    <phoneticPr fontId="4" type="noConversion"/>
  </si>
  <si>
    <t>依據行政院羅政務委員秉成108年5月28日召開之「研商『第二屆臺歐盟人權諮商會議』後續相關事宜會議」決議，本次出國報告由羅政委辦公室統一編製1份出國報告，各隨團單位(含本處)無須各自撰寫出國報告。</t>
  </si>
  <si>
    <t>促進投資小計</t>
    <phoneticPr fontId="5" type="noConversion"/>
  </si>
  <si>
    <t>(一)出席國際雙邊或多邊創新研發合作會議</t>
    <phoneticPr fontId="4" type="noConversion"/>
  </si>
  <si>
    <t>台歐盟第三期TOC提案專家評審會議</t>
  </si>
  <si>
    <t>108.02.26-108.03.03</t>
    <phoneticPr fontId="4" type="noConversion"/>
  </si>
  <si>
    <t>比利時</t>
  </si>
  <si>
    <t>布魯塞爾</t>
  </si>
  <si>
    <t>技術處科技專家</t>
    <phoneticPr fontId="4" type="noConversion"/>
  </si>
  <si>
    <t>科技專案小計</t>
    <phoneticPr fontId="5" type="noConversion"/>
  </si>
  <si>
    <t>經濟部本部合計</t>
    <phoneticPr fontId="5" type="noConversion"/>
  </si>
  <si>
    <t>108</t>
  </si>
  <si>
    <t>貿易調查業務</t>
    <phoneticPr fontId="4" type="noConversion"/>
  </si>
  <si>
    <t>國外旅費</t>
    <phoneticPr fontId="4" type="noConversion"/>
  </si>
  <si>
    <t>(一)參加WTO、APEC會員召開之貿易救濟相關會議</t>
    <phoneticPr fontId="4" type="noConversion"/>
  </si>
  <si>
    <t>參加WTO、補貼及平衡措施反傾銷措施等委員會及相關會議</t>
    <phoneticPr fontId="4" type="noConversion"/>
  </si>
  <si>
    <t>108.04.28-
108.05.05</t>
  </si>
  <si>
    <t>貿調會科長</t>
    <phoneticPr fontId="4" type="noConversion"/>
  </si>
  <si>
    <t>05</t>
  </si>
  <si>
    <t>31</t>
  </si>
  <si>
    <t>參加WTO防衛、補貼及平衡措施反傾銷措施等委員會及相關會議</t>
  </si>
  <si>
    <t>108.11.16-
108.12.24</t>
  </si>
  <si>
    <t>貿調會視察</t>
    <phoneticPr fontId="4" type="noConversion"/>
  </si>
  <si>
    <t>109</t>
  </si>
  <si>
    <t>貿易調查業務小計</t>
    <phoneticPr fontId="5" type="noConversion"/>
  </si>
  <si>
    <t>投資審議</t>
    <phoneticPr fontId="4" type="noConversion"/>
  </si>
  <si>
    <t>(一)出席國際組織之投資議題研討會議及投資協定談判等會議</t>
    <phoneticPr fontId="4" type="noConversion"/>
  </si>
  <si>
    <t>APEC研討會</t>
  </si>
  <si>
    <t>108.06.17-108.06.20</t>
    <phoneticPr fontId="4" type="noConversion"/>
  </si>
  <si>
    <t>投審會副執行秘書、第一組約聘人員</t>
    <phoneticPr fontId="4" type="noConversion"/>
  </si>
  <si>
    <t>(7)研究</t>
    <phoneticPr fontId="4" type="noConversion"/>
  </si>
  <si>
    <t>赴日參加日本外國人投資審核機制及無形技術移轉管控措施之研究</t>
  </si>
  <si>
    <t>108.08.04-108.08.10</t>
    <phoneticPr fontId="4" type="noConversion"/>
  </si>
  <si>
    <t>投審會第一組代組長、第四組專員</t>
    <phoneticPr fontId="4" type="noConversion"/>
  </si>
  <si>
    <t>投資審議小計</t>
    <phoneticPr fontId="5" type="noConversion"/>
  </si>
  <si>
    <t>礦務行政與管理</t>
  </si>
  <si>
    <t>(一)世界能源會議、礦業永續發展會議</t>
    <phoneticPr fontId="4" type="noConversion"/>
  </si>
  <si>
    <t>(2)考察</t>
    <phoneticPr fontId="4" type="noConversion"/>
  </si>
  <si>
    <t>赴日考察礦業政策發展、礦業安全、礦場轉型及循環經濟等相關議題</t>
    <phoneticPr fontId="4" type="noConversion"/>
  </si>
  <si>
    <t>108.09.25-
108.10.01</t>
    <phoneticPr fontId="4" type="noConversion"/>
  </si>
  <si>
    <t>東京、大田</t>
  </si>
  <si>
    <t xml:space="preserve">礦務局主任秘書、礦業司技士、礦務局技士
</t>
    <phoneticPr fontId="4" type="noConversion"/>
  </si>
  <si>
    <t>108.07.03及108.10.22奉核變更計畫。</t>
    <phoneticPr fontId="4" type="noConversion"/>
  </si>
  <si>
    <t>(二)礦業會議</t>
    <phoneticPr fontId="4" type="noConversion"/>
  </si>
  <si>
    <t>參加第24屆台澳能礦諮商會議</t>
    <phoneticPr fontId="4" type="noConversion"/>
  </si>
  <si>
    <t>108.08.26-108.08.30</t>
    <phoneticPr fontId="4" type="noConversion"/>
  </si>
  <si>
    <t>礦務局副局長</t>
  </si>
  <si>
    <t>礦務行政與管理小計</t>
    <phoneticPr fontId="5" type="noConversion"/>
  </si>
  <si>
    <r>
      <t>經濟部彙編合計</t>
    </r>
    <r>
      <rPr>
        <b/>
        <sz val="11"/>
        <color theme="1"/>
        <rFont val="新細明體"/>
        <family val="1"/>
        <charset val="136"/>
        <scheme val="minor"/>
      </rPr>
      <t>(註)</t>
    </r>
    <phoneticPr fontId="5" type="noConversion"/>
  </si>
  <si>
    <t>教育訓練費</t>
    <phoneticPr fontId="4" type="noConversion"/>
  </si>
  <si>
    <t>(6)進修</t>
    <phoneticPr fontId="4" type="noConversion"/>
  </si>
  <si>
    <t>(一)駐外人員赴國外接受語文訓練</t>
    <phoneticPr fontId="4" type="noConversion"/>
  </si>
  <si>
    <t>108.8.20-109.05.08</t>
    <phoneticPr fontId="4" type="noConversion"/>
  </si>
  <si>
    <t>華盛頓</t>
  </si>
  <si>
    <t>貿易局科員、國合處組員、駐外機構三等經濟秘書</t>
    <phoneticPr fontId="4" type="noConversion"/>
  </si>
  <si>
    <t>依據經濟部派送駐外經濟商務人員赴國外接受語文訓練實施計畫第8點規定，受訓人員為按月填報學習月報表。</t>
    <phoneticPr fontId="4" type="noConversion"/>
  </si>
  <si>
    <t>108.09.24-109.06.26</t>
    <phoneticPr fontId="4" type="noConversion"/>
  </si>
  <si>
    <t>西班牙</t>
  </si>
  <si>
    <t>馬德里</t>
  </si>
  <si>
    <t>貿易局科員</t>
    <phoneticPr fontId="4" type="noConversion"/>
  </si>
  <si>
    <t>108.09.02-109.05.27</t>
    <phoneticPr fontId="4" type="noConversion"/>
  </si>
  <si>
    <t>法國</t>
  </si>
  <si>
    <t>巴黎</t>
  </si>
  <si>
    <t>駐外機構三等經濟秘書</t>
    <phoneticPr fontId="4" type="noConversion"/>
  </si>
  <si>
    <t>108.09.23-109.08.04</t>
    <phoneticPr fontId="4" type="noConversion"/>
  </si>
  <si>
    <t>柏林</t>
  </si>
  <si>
    <t>108.09.06-109.08.22</t>
    <phoneticPr fontId="4" type="noConversion"/>
  </si>
  <si>
    <t>108.08.29-109.06.17</t>
    <phoneticPr fontId="4" type="noConversion"/>
  </si>
  <si>
    <t>(二)參加國際組織或外國舉辦之訓練或教育課程</t>
    <phoneticPr fontId="4" type="noConversion"/>
  </si>
  <si>
    <t>(6)進修</t>
  </si>
  <si>
    <t>赴WTO參加「附加價值貿易（TiVA）統計及全球價值鏈（GVCs）課程」</t>
  </si>
  <si>
    <t>經貿談判辦公室國際經貿專業諮詢師</t>
    <phoneticPr fontId="4" type="noConversion"/>
  </si>
  <si>
    <t>赴WTO參加進階服務業貿易課程</t>
  </si>
  <si>
    <t>108.09.16-108.09.20</t>
  </si>
  <si>
    <t>經貿談判辦公室專業秘書</t>
    <phoneticPr fontId="4" type="noConversion"/>
  </si>
  <si>
    <t>赴WTO秘書處參加「高階貿易政策課程」（ATPC）</t>
  </si>
  <si>
    <t>108.10.07-108.11.29</t>
  </si>
  <si>
    <t>經貿談判辦公室國際經貿法律諮詢師</t>
    <phoneticPr fontId="4" type="noConversion"/>
  </si>
  <si>
    <t>教育訓練費</t>
    <phoneticPr fontId="5" type="noConversion"/>
  </si>
  <si>
    <t>教育訓練費</t>
  </si>
  <si>
    <t>(一)臺日技術合作計畫</t>
    <phoneticPr fontId="4" type="noConversion"/>
  </si>
  <si>
    <t>台日技術合作計畫安排費</t>
  </si>
  <si>
    <t>安排費用,無需提報告。</t>
    <phoneticPr fontId="4" type="noConversion"/>
  </si>
  <si>
    <t>日本運用新興科技促進著作權利資訊整合與利用實務研習</t>
  </si>
  <si>
    <t>108.07.21-108.07.27</t>
  </si>
  <si>
    <t>智慧局科長、科員、工業局技正、研究員、技術處技正</t>
    <phoneticPr fontId="4" type="noConversion"/>
  </si>
  <si>
    <t>日本外國人投資審核機制及無形技術移轉管控措施之研究</t>
  </si>
  <si>
    <t>108.08.04-108.08.10</t>
  </si>
  <si>
    <t>投審會代理組長、專員、工業局技正、技術處技士、貿易局專員</t>
    <phoneticPr fontId="4" type="noConversion"/>
  </si>
  <si>
    <t>(8)實習</t>
  </si>
  <si>
    <t>臺日產業科技合作與創新政策研修團</t>
  </si>
  <si>
    <t>技術處簡任技正、專員、能源局副科長、中企處專員、工業局秘書、技士、研發會科長、國合處研究員</t>
    <phoneticPr fontId="4" type="noConversion"/>
  </si>
  <si>
    <t>智慧變流器相關檢測標準及檢測實驗室建置研習」</t>
  </si>
  <si>
    <t>108.09.17-108.09.21</t>
  </si>
  <si>
    <t>東京、大阪</t>
  </si>
  <si>
    <t>能源局科長、工業局辦事員、標準局技正、技士</t>
    <phoneticPr fontId="4" type="noConversion"/>
  </si>
  <si>
    <t>經濟部彙編合計</t>
    <phoneticPr fontId="5" type="noConversion"/>
  </si>
  <si>
    <t>經濟部派駐駐外經濟商務人員赴國外接受語文訓練實施計畫</t>
    <phoneticPr fontId="4" type="noConversion"/>
  </si>
  <si>
    <t>107.09.03-108.05.31</t>
  </si>
  <si>
    <t>國合處組員</t>
    <phoneticPr fontId="4" type="noConversion"/>
  </si>
  <si>
    <t>依據經濟部派送駐外經濟商務人員赴國外接受語文訓練實施計畫第8點規定，受訓人員為按月填報學習月報表。</t>
  </si>
  <si>
    <t>107.08.30-108.07.31</t>
  </si>
  <si>
    <t>慕尼黑</t>
  </si>
  <si>
    <t>標準局科員</t>
    <phoneticPr fontId="4" type="noConversion"/>
  </si>
  <si>
    <t>應付代收款-科發基金</t>
    <phoneticPr fontId="4" type="noConversion"/>
  </si>
  <si>
    <t>2019德國科隆國際牙材展（IDS-2019）參訪</t>
  </si>
  <si>
    <t>108.03.09-108.03.18</t>
    <phoneticPr fontId="4" type="noConversion"/>
  </si>
  <si>
    <t>科隆、法蘭克福</t>
  </si>
  <si>
    <t>技術處科長、研究員</t>
    <phoneticPr fontId="4" type="noConversion"/>
  </si>
  <si>
    <t>APEC PPSTI 第13次會議</t>
  </si>
  <si>
    <t>108.05.07-108.05.14</t>
    <phoneticPr fontId="4" type="noConversion"/>
  </si>
  <si>
    <t>智利</t>
  </si>
  <si>
    <t>瓦爾帕萊索</t>
  </si>
  <si>
    <t>技術處處長</t>
    <phoneticPr fontId="4" type="noConversion"/>
  </si>
  <si>
    <t>2019生技大會參訪團</t>
  </si>
  <si>
    <t>108.06.01-108.06.09</t>
    <phoneticPr fontId="4" type="noConversion"/>
  </si>
  <si>
    <t>費城</t>
  </si>
  <si>
    <t>技術處科長</t>
    <phoneticPr fontId="4" type="noConversion"/>
  </si>
  <si>
    <t>2019年西班牙巴塞隆納國際紡織暨成衣機械展(ITMA)參訪團</t>
  </si>
  <si>
    <t>108.06.16-108.06.25</t>
    <phoneticPr fontId="4" type="noConversion"/>
  </si>
  <si>
    <t>法國、西班牙</t>
    <phoneticPr fontId="4" type="noConversion"/>
  </si>
  <si>
    <t>巴黎、巴塞隆納</t>
    <phoneticPr fontId="4" type="noConversion"/>
  </si>
  <si>
    <t>技術處研究員</t>
    <phoneticPr fontId="4" type="noConversion"/>
  </si>
  <si>
    <t>108年經濟部技術處歐洲創新研發合作拓展團</t>
  </si>
  <si>
    <t>108.06.15-108.06.24</t>
    <phoneticPr fontId="4" type="noConversion"/>
  </si>
  <si>
    <t>西班牙、法國</t>
    <phoneticPr fontId="4" type="noConversion"/>
  </si>
  <si>
    <t>馬德里
格勒諾布爾
巴黎</t>
  </si>
  <si>
    <t>技術處副處長、技正、副研究員</t>
    <phoneticPr fontId="4" type="noConversion"/>
  </si>
  <si>
    <t>第5屆台歐盟產業對話會議</t>
  </si>
  <si>
    <t>108.06.23-108.06.29</t>
    <phoneticPr fontId="4" type="noConversion"/>
  </si>
  <si>
    <t>比利時、荷蘭</t>
    <phoneticPr fontId="4" type="noConversion"/>
  </si>
  <si>
    <t>布魯塞爾
海牙</t>
  </si>
  <si>
    <t>技術處簡任技正</t>
    <phoneticPr fontId="4" type="noConversion"/>
  </si>
  <si>
    <t>07</t>
  </si>
  <si>
    <t>臺日創新研發合作訪日團</t>
  </si>
  <si>
    <t>108.07.21-108.07.27</t>
    <phoneticPr fontId="4" type="noConversion"/>
  </si>
  <si>
    <t>東京、宮城縣</t>
  </si>
  <si>
    <t>技術處處長、科長</t>
    <phoneticPr fontId="4" type="noConversion"/>
  </si>
  <si>
    <t>APEC PPSTI第14次會議</t>
  </si>
  <si>
    <t>108.08.22-108.08.30</t>
    <phoneticPr fontId="4" type="noConversion"/>
  </si>
  <si>
    <t>巴拉斯港</t>
  </si>
  <si>
    <t>技術處副處長</t>
    <phoneticPr fontId="4" type="noConversion"/>
  </si>
  <si>
    <t>參與工業局主辦之「日本智慧城市暨5G創新服務參訪團」</t>
  </si>
  <si>
    <t>108.08.25-108.08.30</t>
    <phoneticPr fontId="4" type="noConversion"/>
  </si>
  <si>
    <t>部長赴第22屆臺史(史瓦帝尼)經技合作諮商會議，順訪德國部分，陪同參團</t>
  </si>
  <si>
    <t>108.08.31-108.09.06</t>
    <phoneticPr fontId="4" type="noConversion"/>
  </si>
  <si>
    <t>不萊梅港、柏林、法蘭克福</t>
    <phoneticPr fontId="4" type="noConversion"/>
  </si>
  <si>
    <t>美西智慧科技創新研發訪團</t>
  </si>
  <si>
    <t>108.09.03-108.09.12</t>
    <phoneticPr fontId="4" type="noConversion"/>
  </si>
  <si>
    <t>聖荷西、舊金山</t>
  </si>
  <si>
    <t>部長赴第22屆臺史(史瓦帝尼)經技合作諮商會議，順訪美國/德國之籌辦所需機票款</t>
  </si>
  <si>
    <t>108.08.28-108.08.31
108.09.01-108.09.04</t>
    <phoneticPr fontId="4" type="noConversion"/>
  </si>
  <si>
    <t>美國、德國</t>
    <phoneticPr fontId="4" type="noConversion"/>
  </si>
  <si>
    <t>西雅圖、布萊梅</t>
    <phoneticPr fontId="4" type="noConversion"/>
  </si>
  <si>
    <t>經濟部部長</t>
    <phoneticPr fontId="4" type="noConversion"/>
  </si>
  <si>
    <t>(9)其他</t>
    <phoneticPr fontId="4" type="noConversion"/>
  </si>
  <si>
    <t>陪同林次長出席中華民國資訊軟體協會辦理之「2019世界資訊科技大會亞美尼亞交流參訪團」</t>
  </si>
  <si>
    <t>108.10.05-108.10.11</t>
    <phoneticPr fontId="4" type="noConversion"/>
  </si>
  <si>
    <t>亞美尼亞</t>
  </si>
  <si>
    <t>葉里溫</t>
  </si>
  <si>
    <t>因簽證不及, 本次未出席僅支應相關經費(機票及簽證費用)</t>
  </si>
  <si>
    <t>出席2019年第26屆智慧運輸世界大會(ITS world congress)</t>
  </si>
  <si>
    <t>新達城</t>
  </si>
  <si>
    <t xml:space="preserve">應付代收款合計
</t>
    <phoneticPr fontId="5" type="noConversion"/>
  </si>
  <si>
    <t>註:108年度經濟部彙編國外旅費預算數36,081,000元，係包含國際經濟合作動支第一預備金3,518,000元。</t>
    <phoneticPr fontId="4" type="noConversion"/>
  </si>
  <si>
    <t>赴澳門出差辦理商業司美食團案之相關交通費</t>
  </si>
  <si>
    <t>108.05.25</t>
    <phoneticPr fontId="4" type="noConversion"/>
  </si>
  <si>
    <t>澳門</t>
    <phoneticPr fontId="4" type="noConversion"/>
  </si>
  <si>
    <t>駐香港辦事處經濟組組長、秘書</t>
    <phoneticPr fontId="4" type="noConversion"/>
  </si>
  <si>
    <t>赴印尼召開中油協調案</t>
    <phoneticPr fontId="4" type="noConversion"/>
  </si>
  <si>
    <t>赴印尼推動南向政策</t>
    <phoneticPr fontId="4" type="noConversion"/>
  </si>
  <si>
    <t>赴印尼洽商災防合作案</t>
    <phoneticPr fontId="4" type="noConversion"/>
  </si>
  <si>
    <t>赴WTO參加「印度提高資通產品關稅」諮商會議</t>
    <phoneticPr fontId="4" type="noConversion"/>
  </si>
  <si>
    <t>赴印尼參加PTCA第一次諮商會議</t>
    <phoneticPr fontId="4" type="noConversion"/>
  </si>
  <si>
    <t>赴印尼參加PTCA案工作小組會議</t>
    <phoneticPr fontId="4" type="noConversion"/>
  </si>
  <si>
    <t>赴印尼推動新南向政策</t>
    <phoneticPr fontId="4" type="noConversion"/>
  </si>
  <si>
    <t>赴日本參加GRIPS國際工作坊</t>
    <phoneticPr fontId="4" type="noConversion"/>
  </si>
  <si>
    <t>赴日本東京參加CPTPP第一次執行委員會相關事項</t>
    <phoneticPr fontId="4" type="noConversion"/>
  </si>
  <si>
    <t>赴智利出席2019 APEC MRT貿易部長會議</t>
    <phoneticPr fontId="4" type="noConversion"/>
  </si>
  <si>
    <t>政委率團赴美參加2019企業領袖（Select USA）高峰會議</t>
    <phoneticPr fontId="4" type="noConversion"/>
  </si>
  <si>
    <r>
      <t>赴美國紐約參加</t>
    </r>
    <r>
      <rPr>
        <sz val="12"/>
        <rFont val="新細明體"/>
        <family val="1"/>
        <charset val="136"/>
      </rPr>
      <t>「</t>
    </r>
    <r>
      <rPr>
        <sz val="12"/>
        <rFont val="新細明體"/>
        <family val="1"/>
        <charset val="136"/>
        <scheme val="minor"/>
      </rPr>
      <t>臺美企業高峰會</t>
    </r>
    <r>
      <rPr>
        <sz val="9.6"/>
        <rFont val="新細明體"/>
        <family val="1"/>
        <charset val="136"/>
      </rPr>
      <t>｣</t>
    </r>
    <phoneticPr fontId="4" type="noConversion"/>
  </si>
  <si>
    <t>赴日本臺日第三國市場合作會議</t>
    <phoneticPr fontId="4" type="noConversion"/>
  </si>
  <si>
    <t>赴2019年中華民國農產品貿易赴美友好訪問團</t>
    <phoneticPr fontId="4" type="noConversion"/>
  </si>
  <si>
    <t>赴日本第44屆臺日經貿會議、臺日第三國市場合作會議</t>
    <phoneticPr fontId="4" type="noConversion"/>
  </si>
  <si>
    <t>赴越南就CPTPP非正式互動會談</t>
    <phoneticPr fontId="4" type="noConversion"/>
  </si>
  <si>
    <t>108年度該國際會議未舉辦。</t>
    <phoneticPr fontId="4" type="noConversion"/>
  </si>
  <si>
    <t>本案經費勻應較具辦理必要之第19屆臺巴(巴拉圭)經濟合作會議。</t>
    <phoneticPr fontId="4" type="noConversion"/>
  </si>
  <si>
    <t>赴越南文官培訓訪視座談會</t>
    <phoneticPr fontId="4" type="noConversion"/>
  </si>
  <si>
    <t>駐香港辦事處經濟組蕭昊元赴任機票款、保險費、雜費及川裝費</t>
    <phoneticPr fontId="5" type="noConversion"/>
  </si>
  <si>
    <t>(五)駐香港商務組人員協助辦理公協會參加國際展覽</t>
    <phoneticPr fontId="5" type="noConversion"/>
  </si>
  <si>
    <t>(三)駐香港商務組協助辦理投資糾紛協處案暨轄區訪問</t>
    <phoneticPr fontId="5" type="noConversion"/>
  </si>
  <si>
    <t>係辦理前置勘查作業，爰不需提交報告。</t>
    <phoneticPr fontId="5" type="noConversion"/>
  </si>
  <si>
    <t>吳○婷</t>
    <phoneticPr fontId="4" type="noConversion"/>
  </si>
  <si>
    <t>蔡○原</t>
    <phoneticPr fontId="4" type="noConversion"/>
  </si>
  <si>
    <t>蔡○芳</t>
    <phoneticPr fontId="4" type="noConversion"/>
  </si>
  <si>
    <t>謝○芳、許○玲</t>
    <phoneticPr fontId="4" type="noConversion"/>
  </si>
  <si>
    <t>李○毅、郭○宜、李○琦</t>
    <phoneticPr fontId="4" type="noConversion"/>
  </si>
  <si>
    <t>翁○德、侯○吟</t>
    <phoneticPr fontId="5" type="noConversion"/>
  </si>
  <si>
    <t>趙○君、翁○德、侯○吟</t>
    <phoneticPr fontId="5" type="noConversion"/>
  </si>
  <si>
    <t>羅○欣</t>
    <phoneticPr fontId="4" type="noConversion"/>
  </si>
  <si>
    <t>蕭○元</t>
    <phoneticPr fontId="4" type="noConversion"/>
  </si>
  <si>
    <t>倪○嘉、蕭○元</t>
    <phoneticPr fontId="4" type="noConversion"/>
  </si>
  <si>
    <t>吳○廷</t>
    <phoneticPr fontId="4" type="noConversion"/>
  </si>
  <si>
    <t>周○棟</t>
    <phoneticPr fontId="4" type="noConversion"/>
  </si>
  <si>
    <t xml:space="preserve">徐○宏、許○忠
</t>
    <phoneticPr fontId="4" type="noConversion"/>
  </si>
  <si>
    <t>許○源、林○仁</t>
    <phoneticPr fontId="4" type="noConversion"/>
  </si>
  <si>
    <t>蘇○彥、劉○然</t>
    <phoneticPr fontId="4" type="noConversion"/>
  </si>
  <si>
    <t xml:space="preserve">蔡○吉、劉○佳 </t>
    <phoneticPr fontId="4" type="noConversion"/>
  </si>
  <si>
    <t>黃○琪</t>
    <phoneticPr fontId="4" type="noConversion"/>
  </si>
  <si>
    <t>宋○豪、李○鑫</t>
    <phoneticPr fontId="4" type="noConversion"/>
  </si>
  <si>
    <t>吳○宸</t>
    <phoneticPr fontId="4" type="noConversion"/>
  </si>
  <si>
    <t>宋○豪、李○鑫</t>
    <phoneticPr fontId="4" type="noConversion"/>
  </si>
  <si>
    <t>柯○飛、吳○琪</t>
    <phoneticPr fontId="4" type="noConversion"/>
  </si>
  <si>
    <t>李○鑫</t>
    <phoneticPr fontId="4" type="noConversion"/>
  </si>
  <si>
    <t>陳○青</t>
    <phoneticPr fontId="4" type="noConversion"/>
  </si>
  <si>
    <t>黃○剛</t>
    <phoneticPr fontId="4" type="noConversion"/>
  </si>
  <si>
    <t>楊○慶、黃○兆</t>
    <phoneticPr fontId="4" type="noConversion"/>
  </si>
  <si>
    <t>曾○安、林○、陳○昌</t>
    <phoneticPr fontId="4" type="noConversion"/>
  </si>
  <si>
    <t>張○彬</t>
    <phoneticPr fontId="4" type="noConversion"/>
  </si>
  <si>
    <t>鄧○中、張○彬、黃○倫</t>
    <phoneticPr fontId="4" type="noConversion"/>
  </si>
  <si>
    <t>黃○剛、尹○元、嚴○偉</t>
    <phoneticPr fontId="4" type="noConversion"/>
  </si>
  <si>
    <t>蕭○榮</t>
    <phoneticPr fontId="4" type="noConversion"/>
  </si>
  <si>
    <t>蔡○文、柯○飛</t>
    <phoneticPr fontId="4" type="noConversion"/>
  </si>
  <si>
    <t>吳○忠</t>
    <phoneticPr fontId="4" type="noConversion"/>
  </si>
  <si>
    <t>黃○兆</t>
    <phoneticPr fontId="4" type="noConversion"/>
  </si>
  <si>
    <t>曾○安</t>
    <phoneticPr fontId="4" type="noConversion"/>
  </si>
  <si>
    <t>黃○倫</t>
    <phoneticPr fontId="4" type="noConversion"/>
  </si>
  <si>
    <t>吳○忠、林○璇、柯○飛、陳○景</t>
    <phoneticPr fontId="4" type="noConversion"/>
  </si>
  <si>
    <t>吳○忠、黃○兆、陳○景</t>
    <phoneticPr fontId="4" type="noConversion"/>
  </si>
  <si>
    <t>鄧○中、任○安、吳○宸</t>
    <phoneticPr fontId="4" type="noConversion"/>
  </si>
  <si>
    <t>楊○慶</t>
    <phoneticPr fontId="4" type="noConversion"/>
  </si>
  <si>
    <t>宋○豪</t>
    <phoneticPr fontId="4" type="noConversion"/>
  </si>
  <si>
    <t>李○鑫、吳○宸</t>
    <phoneticPr fontId="4" type="noConversion"/>
  </si>
  <si>
    <t>宋○豪、任○安、林○宇</t>
    <phoneticPr fontId="4" type="noConversion"/>
  </si>
  <si>
    <t>邱○璇</t>
    <phoneticPr fontId="4" type="noConversion"/>
  </si>
  <si>
    <t>鄧○中、石○玲、邱○璇、徐○瑤</t>
    <phoneticPr fontId="4" type="noConversion"/>
  </si>
  <si>
    <t>鄧○中、徐○瑤</t>
    <phoneticPr fontId="4" type="noConversion"/>
  </si>
  <si>
    <t>蕭○榮、宋○豪、任○安</t>
    <phoneticPr fontId="4" type="noConversion"/>
  </si>
  <si>
    <t>鄧○中、黃○城、蔡○德、鄒○涵、何○功、劉○奇、顏○榮、張○輝、楊○妮、范○君、洪○修、楊○行、林○呈、馮○芳、李○屏、陳○昌、劉○倫、曾○安、黃○倫</t>
    <phoneticPr fontId="4" type="noConversion"/>
  </si>
  <si>
    <t>宋○豪</t>
    <phoneticPr fontId="4" type="noConversion"/>
  </si>
  <si>
    <t>吳○忠、陳○青</t>
    <phoneticPr fontId="4" type="noConversion"/>
  </si>
  <si>
    <t>蕭○榮、黃○剛</t>
    <phoneticPr fontId="4" type="noConversion"/>
  </si>
  <si>
    <t>張○箴、柯○飛、林○萱</t>
    <phoneticPr fontId="4" type="noConversion"/>
  </si>
  <si>
    <t>鮑○妮、許○、鄭○智、吳○熹</t>
    <phoneticPr fontId="4" type="noConversion"/>
  </si>
  <si>
    <t>蕭○榮、宋○豪、任○安、林○淦</t>
    <phoneticPr fontId="4" type="noConversion"/>
  </si>
  <si>
    <t>邱○璇、顏○泓</t>
    <phoneticPr fontId="4" type="noConversion"/>
  </si>
  <si>
    <t>宋○豪、陳○青</t>
    <phoneticPr fontId="4" type="noConversion"/>
  </si>
  <si>
    <t>謝○芳、許○玲</t>
    <phoneticPr fontId="4" type="noConversion"/>
  </si>
  <si>
    <t>李○毅、曾○筠</t>
    <phoneticPr fontId="4" type="noConversion"/>
  </si>
  <si>
    <t>陳○順、李○毅、曾○筠</t>
    <phoneticPr fontId="4" type="noConversion"/>
  </si>
  <si>
    <t>李○、曾○雲、陳○榮</t>
    <phoneticPr fontId="4" type="noConversion"/>
  </si>
  <si>
    <t>李○、曾○雲、賴○珊</t>
    <phoneticPr fontId="4" type="noConversion"/>
  </si>
  <si>
    <t>李○、翁○婷、許○容</t>
    <phoneticPr fontId="4" type="noConversion"/>
  </si>
  <si>
    <t>陳○順、李○毅</t>
    <phoneticPr fontId="4" type="noConversion"/>
  </si>
  <si>
    <t>江○若</t>
    <phoneticPr fontId="4" type="noConversion"/>
  </si>
  <si>
    <t>沈○津、鄒○新、江○若、陳○璋、楊○輝、陳○吟、蘇○華、廖○旋</t>
    <phoneticPr fontId="4" type="noConversion"/>
  </si>
  <si>
    <t>沈○津、鄒○新、江○若、廖○銘</t>
    <phoneticPr fontId="4" type="noConversion"/>
  </si>
  <si>
    <t>曾○生、莊○佑</t>
    <phoneticPr fontId="4" type="noConversion"/>
  </si>
  <si>
    <t>沈○津、鄒○新、江○若、劉○珍、朱○伶、陳○煌、游○偉、楊○清、李○隆、卓○育、范○軒、林○治、黃○文</t>
    <phoneticPr fontId="4" type="noConversion"/>
  </si>
  <si>
    <t>沈○津、鄒○新、王○花、江○若、廖○銘、張○燕</t>
    <phoneticPr fontId="4" type="noConversion"/>
  </si>
  <si>
    <t>江○若、陳○典、陳○忠、虞○</t>
    <phoneticPr fontId="4" type="noConversion"/>
  </si>
  <si>
    <t>吳○華</t>
    <phoneticPr fontId="4" type="noConversion"/>
  </si>
  <si>
    <t>陳○嘉</t>
    <phoneticPr fontId="4" type="noConversion"/>
  </si>
  <si>
    <t>章○智、翁○德、莊○甘</t>
    <phoneticPr fontId="4" type="noConversion"/>
  </si>
  <si>
    <t>章○智、翁○德、侯○吟</t>
    <phoneticPr fontId="4" type="noConversion"/>
  </si>
  <si>
    <t>何○松、翁○德、莊○甘</t>
    <phoneticPr fontId="4" type="noConversion"/>
  </si>
  <si>
    <t>王○花、章○智、陳○如、陳○沁</t>
    <phoneticPr fontId="4" type="noConversion"/>
  </si>
  <si>
    <t>游○惠、張○薰、陳○如、劉○嘉</t>
    <phoneticPr fontId="4" type="noConversion"/>
  </si>
  <si>
    <t>章○智</t>
    <phoneticPr fontId="4" type="noConversion"/>
  </si>
  <si>
    <t>王○花</t>
    <phoneticPr fontId="4" type="noConversion"/>
  </si>
  <si>
    <t>章○智、劉○君</t>
    <phoneticPr fontId="4" type="noConversion"/>
  </si>
  <si>
    <t>陳○全、曹○純</t>
    <phoneticPr fontId="4" type="noConversion"/>
  </si>
  <si>
    <t>何○松、曹○純、王○懿</t>
    <phoneticPr fontId="4" type="noConversion"/>
  </si>
  <si>
    <t>何○松、曹○純</t>
    <phoneticPr fontId="4" type="noConversion"/>
  </si>
  <si>
    <t>林○杏、黃○政</t>
    <phoneticPr fontId="4" type="noConversion"/>
  </si>
  <si>
    <t>張○祥</t>
    <phoneticPr fontId="4" type="noConversion"/>
  </si>
  <si>
    <t>張○鳳</t>
    <phoneticPr fontId="4" type="noConversion"/>
  </si>
  <si>
    <t>郭○蓉</t>
    <phoneticPr fontId="4" type="noConversion"/>
  </si>
  <si>
    <t>楊○玲、周○齊</t>
    <phoneticPr fontId="4" type="noConversion"/>
  </si>
  <si>
    <t>劉○君、王○鈞</t>
    <phoneticPr fontId="4" type="noConversion"/>
  </si>
  <si>
    <t>徐○宏、林○捷、鍾○豐、劉○淇、王○懿</t>
    <phoneticPr fontId="4" type="noConversion"/>
  </si>
  <si>
    <t>周○棟</t>
    <phoneticPr fontId="4" type="noConversion"/>
  </si>
  <si>
    <t>段○萱、李○曜、陳○瑩、紀○宜</t>
    <phoneticPr fontId="4" type="noConversion"/>
  </si>
  <si>
    <t>謝○翔、黃○薇</t>
    <phoneticPr fontId="4" type="noConversion"/>
  </si>
  <si>
    <t>吳○軒</t>
    <phoneticPr fontId="4" type="noConversion"/>
  </si>
  <si>
    <t>邱○喬</t>
    <phoneticPr fontId="4" type="noConversion"/>
  </si>
  <si>
    <t>董○潔</t>
    <phoneticPr fontId="4" type="noConversion"/>
  </si>
  <si>
    <t>陳○甫</t>
    <phoneticPr fontId="4" type="noConversion"/>
  </si>
  <si>
    <t>李○鑫</t>
    <phoneticPr fontId="4" type="noConversion"/>
  </si>
  <si>
    <t>葉○</t>
    <phoneticPr fontId="4" type="noConversion"/>
  </si>
  <si>
    <t>吳○宸</t>
    <phoneticPr fontId="4" type="noConversion"/>
  </si>
  <si>
    <t>施○仁、洪○婷、鄭○佑、游○榮、曾○振</t>
    <phoneticPr fontId="4" type="noConversion"/>
  </si>
  <si>
    <t>劉○君、王○鈞、許○珊、楊○皓、洪○峰</t>
    <phoneticPr fontId="4" type="noConversion"/>
  </si>
  <si>
    <t>林○鉅、何○慶、陳○妤、郭○青、張○育、李○禾、莊○容、洪○珊</t>
    <phoneticPr fontId="4" type="noConversion"/>
  </si>
  <si>
    <t>顏○緒、張○微、李○榮、林○民</t>
    <phoneticPr fontId="4" type="noConversion"/>
  </si>
  <si>
    <t>柏○芳</t>
    <phoneticPr fontId="4" type="noConversion"/>
  </si>
  <si>
    <t>何○龍</t>
    <phoneticPr fontId="4" type="noConversion"/>
  </si>
  <si>
    <t>戴○丞、吳○憲</t>
    <phoneticPr fontId="4" type="noConversion"/>
  </si>
  <si>
    <t>羅○生</t>
    <phoneticPr fontId="4" type="noConversion"/>
  </si>
  <si>
    <t>戴○丞</t>
    <phoneticPr fontId="4" type="noConversion"/>
  </si>
  <si>
    <t>邵○</t>
    <phoneticPr fontId="4" type="noConversion"/>
  </si>
  <si>
    <t>林○生、陳○蝶、陳○靜</t>
    <phoneticPr fontId="4" type="noConversion"/>
  </si>
  <si>
    <t>林○鉅</t>
    <phoneticPr fontId="4" type="noConversion"/>
  </si>
  <si>
    <t>羅○生、何○瑋</t>
    <phoneticPr fontId="4" type="noConversion"/>
  </si>
  <si>
    <t>林○生</t>
    <phoneticPr fontId="4" type="noConversion"/>
  </si>
  <si>
    <t>鄧○雋</t>
    <phoneticPr fontId="4" type="noConversion"/>
  </si>
  <si>
    <t>林○治</t>
    <phoneticPr fontId="4" type="noConversion"/>
  </si>
  <si>
    <t>沈○津</t>
    <phoneticPr fontId="4" type="noConversion"/>
  </si>
  <si>
    <t>Niwat ○、Sadalath ○、Sinungndaru ○、AUNG ○、Le Thuy Duong ○、Mony ○、Miroslav ○、Mariusz Piotr ○、Gabor ○、Miloš ○</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</si>
</sst>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0_);[Red]\(#,##0\)"/>
    <numFmt numFmtId="177" formatCode="General_)"/>
    <numFmt numFmtId="178" formatCode="0.00_)"/>
    <numFmt numFmtId="179" formatCode="#,##0_ "/>
    <numFmt numFmtId="180" formatCode="_-* #,##0_-;\-* #,##0_-;_-* &quot;-&quot;??_-;_-@_-"/>
  </numFmts>
  <fonts count="53" x14ac:knownFonts="1">
    <font>
      <sz val="12"/>
      <name val="新細明體"/>
      <family val="1"/>
      <charset val="136"/>
    </font>
    <font>
      <sz val="12"/>
      <color theme="1"/>
      <name val="新細明體"/>
      <family val="2"/>
      <charset val="136"/>
      <scheme val="minor"/>
    </font>
    <font>
      <sz val="12"/>
      <name val="新細明體"/>
      <family val="1"/>
      <charset val="136"/>
    </font>
    <font>
      <b/>
      <sz val="16"/>
      <name val="新細明體"/>
      <family val="1"/>
      <charset val="136"/>
    </font>
    <font>
      <sz val="9"/>
      <name val="新細明體"/>
      <family val="1"/>
      <charset val="136"/>
    </font>
    <font>
      <sz val="9"/>
      <name val="細明體"/>
      <family val="3"/>
      <charset val="136"/>
    </font>
    <font>
      <sz val="16"/>
      <name val="新細明體"/>
      <family val="1"/>
      <charset val="136"/>
    </font>
    <font>
      <sz val="12"/>
      <color indexed="8"/>
      <name val="新細明體"/>
      <family val="1"/>
      <charset val="136"/>
    </font>
    <font>
      <sz val="12"/>
      <color theme="1"/>
      <name val="新細明體"/>
      <family val="1"/>
      <charset val="136"/>
    </font>
    <font>
      <sz val="12"/>
      <name val="Times New Roman"/>
      <family val="1"/>
    </font>
    <font>
      <b/>
      <sz val="12"/>
      <color indexed="8"/>
      <name val="新細明體"/>
      <family val="1"/>
      <charset val="136"/>
    </font>
    <font>
      <b/>
      <sz val="12"/>
      <color theme="1"/>
      <name val="新細明體"/>
      <family val="1"/>
      <charset val="136"/>
    </font>
    <font>
      <sz val="12"/>
      <color indexed="9"/>
      <name val="新細明體"/>
      <family val="1"/>
      <charset val="136"/>
    </font>
    <font>
      <sz val="11"/>
      <name val="Times New Roman"/>
      <family val="1"/>
    </font>
    <font>
      <sz val="12"/>
      <name val="Courier"/>
      <family val="3"/>
    </font>
    <font>
      <b/>
      <i/>
      <sz val="16"/>
      <name val="Helv"/>
      <family val="2"/>
    </font>
    <font>
      <sz val="10"/>
      <name val="Arial"/>
      <family val="2"/>
    </font>
    <font>
      <sz val="12"/>
      <color theme="1"/>
      <name val="新細明體"/>
      <family val="1"/>
      <charset val="136"/>
      <scheme val="minor"/>
    </font>
    <font>
      <sz val="12"/>
      <color indexed="60"/>
      <name val="新細明體"/>
      <family val="1"/>
      <charset val="136"/>
    </font>
    <font>
      <sz val="12"/>
      <color indexed="17"/>
      <name val="新細明體"/>
      <family val="1"/>
      <charset val="136"/>
    </font>
    <font>
      <b/>
      <sz val="12"/>
      <color indexed="52"/>
      <name val="新細明體"/>
      <family val="1"/>
      <charset val="136"/>
    </font>
    <font>
      <sz val="12"/>
      <color indexed="52"/>
      <name val="新細明體"/>
      <family val="1"/>
      <charset val="136"/>
    </font>
    <font>
      <u/>
      <sz val="9"/>
      <color indexed="12"/>
      <name val="新細明體"/>
      <family val="1"/>
      <charset val="136"/>
    </font>
    <font>
      <u/>
      <sz val="12"/>
      <color indexed="12"/>
      <name val="新細明體"/>
      <family val="1"/>
      <charset val="136"/>
    </font>
    <font>
      <i/>
      <sz val="12"/>
      <color indexed="23"/>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8"/>
      <color indexed="56"/>
      <name val="新細明體"/>
      <family val="1"/>
      <charset val="136"/>
    </font>
    <font>
      <sz val="10"/>
      <name val="Helv"/>
      <family val="2"/>
    </font>
    <font>
      <sz val="12"/>
      <color indexed="62"/>
      <name val="新細明體"/>
      <family val="1"/>
      <charset val="136"/>
    </font>
    <font>
      <b/>
      <sz val="12"/>
      <color indexed="63"/>
      <name val="新細明體"/>
      <family val="1"/>
      <charset val="136"/>
    </font>
    <font>
      <b/>
      <sz val="12"/>
      <color indexed="9"/>
      <name val="新細明體"/>
      <family val="1"/>
      <charset val="136"/>
    </font>
    <font>
      <sz val="12"/>
      <color indexed="20"/>
      <name val="新細明體"/>
      <family val="1"/>
      <charset val="136"/>
    </font>
    <font>
      <sz val="12"/>
      <color indexed="10"/>
      <name val="新細明體"/>
      <family val="1"/>
      <charset val="136"/>
    </font>
    <font>
      <sz val="12"/>
      <name val="新細明體"/>
      <family val="1"/>
      <charset val="136"/>
      <scheme val="minor"/>
    </font>
    <font>
      <sz val="12"/>
      <color indexed="8"/>
      <name val="新細明體"/>
      <family val="1"/>
      <charset val="136"/>
      <scheme val="minor"/>
    </font>
    <font>
      <sz val="12"/>
      <color rgb="FFFF0000"/>
      <name val="新細明體"/>
      <family val="1"/>
      <charset val="136"/>
    </font>
    <font>
      <sz val="12"/>
      <color indexed="8"/>
      <name val="標楷體"/>
      <family val="4"/>
      <charset val="136"/>
    </font>
    <font>
      <sz val="12"/>
      <name val="標楷體"/>
      <family val="4"/>
      <charset val="136"/>
    </font>
    <font>
      <b/>
      <sz val="16"/>
      <color theme="1"/>
      <name val="新細明體"/>
      <family val="1"/>
      <charset val="136"/>
      <scheme val="minor"/>
    </font>
    <font>
      <sz val="16"/>
      <color theme="1"/>
      <name val="新細明體"/>
      <family val="1"/>
      <charset val="136"/>
      <scheme val="minor"/>
    </font>
    <font>
      <sz val="14"/>
      <color theme="1"/>
      <name val="新細明體"/>
      <family val="1"/>
      <charset val="136"/>
      <scheme val="minor"/>
    </font>
    <font>
      <sz val="12"/>
      <color rgb="FFFF0000"/>
      <name val="新細明體"/>
      <family val="1"/>
      <charset val="136"/>
      <scheme val="minor"/>
    </font>
    <font>
      <b/>
      <sz val="11"/>
      <color theme="1"/>
      <name val="新細明體"/>
      <family val="1"/>
      <charset val="136"/>
      <scheme val="minor"/>
    </font>
    <font>
      <b/>
      <sz val="9"/>
      <color indexed="81"/>
      <name val="細明體"/>
      <family val="3"/>
      <charset val="136"/>
    </font>
    <font>
      <b/>
      <sz val="9"/>
      <color indexed="81"/>
      <name val="Tahoma"/>
      <family val="2"/>
    </font>
    <font>
      <sz val="9"/>
      <color indexed="81"/>
      <name val="Tahoma"/>
      <family val="2"/>
    </font>
    <font>
      <sz val="10"/>
      <color indexed="81"/>
      <name val="細明體"/>
      <family val="3"/>
      <charset val="136"/>
    </font>
    <font>
      <sz val="10"/>
      <color indexed="81"/>
      <name val="Tahoma"/>
      <family val="2"/>
    </font>
    <font>
      <b/>
      <sz val="10"/>
      <color indexed="81"/>
      <name val="細明體"/>
      <family val="3"/>
      <charset val="136"/>
    </font>
    <font>
      <b/>
      <sz val="10"/>
      <color indexed="81"/>
      <name val="Tahoma"/>
      <family val="2"/>
    </font>
    <font>
      <sz val="9.6"/>
      <name val="新細明體"/>
      <family val="1"/>
      <charset val="136"/>
    </font>
  </fonts>
  <fills count="29">
    <fill>
      <patternFill patternType="none"/>
    </fill>
    <fill>
      <patternFill patternType="gray125"/>
    </fill>
    <fill>
      <patternFill patternType="solid">
        <fgColor theme="0"/>
        <bgColor indexed="64"/>
      </patternFill>
    </fill>
    <fill>
      <patternFill patternType="solid">
        <fgColor rgb="FFFFCC66"/>
        <bgColor indexed="64"/>
      </patternFill>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bgColor indexed="64"/>
      </patternFill>
    </fill>
    <fill>
      <patternFill patternType="solid">
        <fgColor indexed="43"/>
      </patternFill>
    </fill>
    <fill>
      <patternFill patternType="solid">
        <fgColor indexed="22"/>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9" tint="0.39997558519241921"/>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66">
    <xf numFmtId="0" fontId="0"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12" fillId="15"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38" fontId="13" fillId="0" borderId="0" applyBorder="0" applyAlignment="0"/>
    <xf numFmtId="177" fontId="14" fillId="19" borderId="2" applyNumberFormat="0" applyFont="0" applyFill="0" applyBorder="0">
      <alignment horizontal="center" vertical="center"/>
    </xf>
    <xf numFmtId="178" fontId="15" fillId="0" borderId="0"/>
    <xf numFmtId="0" fontId="16"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6" fillId="0" borderId="0"/>
    <xf numFmtId="0" fontId="2" fillId="0" borderId="0"/>
    <xf numFmtId="3" fontId="2" fillId="0" borderId="0">
      <alignment vertical="center"/>
    </xf>
    <xf numFmtId="0" fontId="2" fillId="0" borderId="0">
      <alignment vertical="center"/>
    </xf>
    <xf numFmtId="0" fontId="2" fillId="0" borderId="0">
      <alignment vertical="center"/>
    </xf>
    <xf numFmtId="0" fontId="2" fillId="0" borderId="0">
      <alignment vertical="center"/>
    </xf>
    <xf numFmtId="0" fontId="17" fillId="0" borderId="0">
      <alignment vertical="center"/>
    </xf>
    <xf numFmtId="3" fontId="2"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16" fillId="0" borderId="0"/>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alignment vertical="center"/>
    </xf>
    <xf numFmtId="43" fontId="17" fillId="0" borderId="0" applyFont="0" applyFill="0" applyBorder="0" applyAlignment="0" applyProtection="0">
      <alignment vertical="center"/>
    </xf>
    <xf numFmtId="41" fontId="7" fillId="0" borderId="0" applyFont="0" applyFill="0" applyBorder="0" applyAlignment="0" applyProtection="0">
      <alignment vertical="center"/>
    </xf>
    <xf numFmtId="0" fontId="2" fillId="0" borderId="0" applyNumberFormat="0" applyFill="0" applyBorder="0" applyAlignment="0" applyProtection="0"/>
    <xf numFmtId="0" fontId="2" fillId="0" borderId="0" applyNumberFormat="0" applyFill="0" applyBorder="0" applyAlignment="0" applyProtection="0"/>
    <xf numFmtId="0" fontId="18" fillId="20" borderId="0" applyNumberFormat="0" applyBorder="0" applyAlignment="0" applyProtection="0">
      <alignment vertical="center"/>
    </xf>
    <xf numFmtId="0" fontId="10" fillId="0" borderId="3" applyNumberFormat="0" applyFill="0" applyAlignment="0" applyProtection="0">
      <alignment vertical="center"/>
    </xf>
    <xf numFmtId="0" fontId="19" fillId="7" borderId="0" applyNumberFormat="0" applyBorder="0" applyAlignment="0" applyProtection="0">
      <alignment vertical="center"/>
    </xf>
    <xf numFmtId="9" fontId="1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0" fillId="21" borderId="4" applyNumberFormat="0" applyAlignment="0" applyProtection="0">
      <alignment vertical="center"/>
    </xf>
    <xf numFmtId="44" fontId="2" fillId="0" borderId="0" applyFont="0" applyFill="0" applyBorder="0" applyAlignment="0" applyProtection="0">
      <alignment vertical="center"/>
    </xf>
    <xf numFmtId="42" fontId="9" fillId="0" borderId="0" applyFont="0" applyFill="0" applyBorder="0" applyAlignment="0" applyProtection="0"/>
    <xf numFmtId="0" fontId="21" fillId="0" borderId="5" applyNumberFormat="0" applyFill="0" applyAlignment="0" applyProtection="0">
      <alignment vertical="center"/>
    </xf>
    <xf numFmtId="0" fontId="7" fillId="22" borderId="6" applyNumberFormat="0" applyFont="0" applyAlignment="0" applyProtection="0">
      <alignment vertical="center"/>
    </xf>
    <xf numFmtId="0" fontId="22"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26" borderId="0" applyNumberFormat="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xf numFmtId="0" fontId="30" fillId="10" borderId="4" applyNumberFormat="0" applyAlignment="0" applyProtection="0">
      <alignment vertical="center"/>
    </xf>
    <xf numFmtId="0" fontId="31" fillId="21" borderId="10" applyNumberFormat="0" applyAlignment="0" applyProtection="0">
      <alignment vertical="center"/>
    </xf>
    <xf numFmtId="0" fontId="32" fillId="27" borderId="11" applyNumberFormat="0" applyAlignment="0" applyProtection="0">
      <alignment vertical="center"/>
    </xf>
    <xf numFmtId="0" fontId="33" fillId="6" borderId="0" applyNumberFormat="0" applyBorder="0" applyAlignment="0" applyProtection="0">
      <alignment vertical="center"/>
    </xf>
    <xf numFmtId="0" fontId="34" fillId="0" borderId="0" applyNumberFormat="0" applyFill="0" applyBorder="0" applyAlignment="0" applyProtection="0">
      <alignment vertical="center"/>
    </xf>
    <xf numFmtId="0" fontId="1" fillId="0" borderId="0">
      <alignment vertical="center"/>
    </xf>
  </cellStyleXfs>
  <cellXfs count="246">
    <xf numFmtId="0" fontId="0" fillId="0" borderId="0" xfId="0"/>
    <xf numFmtId="0" fontId="6" fillId="0" borderId="0" xfId="0" applyFont="1" applyAlignment="1">
      <alignment wrapText="1"/>
    </xf>
    <xf numFmtId="0" fontId="0" fillId="0" borderId="0" xfId="0" applyFont="1" applyAlignment="1">
      <alignment wrapText="1"/>
    </xf>
    <xf numFmtId="0" fontId="7" fillId="0" borderId="0" xfId="1" applyFont="1" applyAlignment="1">
      <alignment wrapText="1"/>
    </xf>
    <xf numFmtId="0" fontId="7" fillId="0" borderId="0" xfId="1" applyFont="1" applyAlignment="1">
      <alignment horizontal="center" vertical="center" wrapText="1"/>
    </xf>
    <xf numFmtId="0" fontId="7" fillId="0" borderId="2" xfId="1" applyNumberFormat="1" applyFont="1" applyFill="1" applyBorder="1" applyAlignment="1">
      <alignment horizontal="center" vertical="center" wrapText="1"/>
    </xf>
    <xf numFmtId="176" fontId="7" fillId="0" borderId="2" xfId="1"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2" applyNumberFormat="1" applyFont="1" applyFill="1" applyBorder="1" applyAlignment="1">
      <alignment horizontal="center" vertical="top"/>
    </xf>
    <xf numFmtId="0" fontId="7" fillId="0" borderId="2" xfId="2" applyNumberFormat="1" applyFont="1" applyFill="1" applyBorder="1" applyAlignment="1">
      <alignment vertical="top" wrapText="1"/>
    </xf>
    <xf numFmtId="176" fontId="7" fillId="0" borderId="2" xfId="3" applyNumberFormat="1" applyFont="1" applyFill="1" applyBorder="1" applyAlignment="1">
      <alignment vertical="top"/>
    </xf>
    <xf numFmtId="0" fontId="7" fillId="0" borderId="2" xfId="2" applyFont="1" applyFill="1" applyBorder="1" applyAlignment="1">
      <alignment vertical="top" wrapText="1"/>
    </xf>
    <xf numFmtId="0" fontId="8" fillId="0" borderId="2" xfId="2" applyFont="1" applyFill="1" applyBorder="1" applyAlignment="1">
      <alignment vertical="top" wrapText="1"/>
    </xf>
    <xf numFmtId="0" fontId="7" fillId="0" borderId="2" xfId="4" applyNumberFormat="1" applyFont="1" applyFill="1" applyBorder="1" applyAlignment="1">
      <alignment horizontal="center" vertical="top"/>
    </xf>
    <xf numFmtId="0" fontId="7" fillId="0" borderId="2" xfId="5" applyNumberFormat="1" applyFont="1" applyFill="1" applyBorder="1" applyAlignment="1">
      <alignment vertical="top" wrapText="1"/>
    </xf>
    <xf numFmtId="0" fontId="7" fillId="0" borderId="0" xfId="1" applyFont="1" applyFill="1" applyAlignment="1">
      <alignment vertical="top"/>
    </xf>
    <xf numFmtId="0" fontId="7" fillId="3" borderId="2" xfId="6" applyNumberFormat="1" applyFont="1" applyFill="1" applyBorder="1" applyAlignment="1">
      <alignment horizontal="center" vertical="top"/>
    </xf>
    <xf numFmtId="0" fontId="7" fillId="3" borderId="2" xfId="3" applyNumberFormat="1" applyFont="1" applyFill="1" applyBorder="1" applyAlignment="1">
      <alignment vertical="top" wrapText="1"/>
    </xf>
    <xf numFmtId="0" fontId="7" fillId="3" borderId="2" xfId="6" applyNumberFormat="1" applyFont="1" applyFill="1" applyBorder="1" applyAlignment="1">
      <alignment vertical="top" wrapText="1"/>
    </xf>
    <xf numFmtId="176" fontId="7" fillId="3" borderId="2" xfId="6" applyNumberFormat="1" applyFont="1" applyFill="1" applyBorder="1" applyAlignment="1">
      <alignment vertical="top"/>
    </xf>
    <xf numFmtId="0" fontId="7" fillId="3" borderId="2" xfId="6" applyFont="1" applyFill="1" applyBorder="1" applyAlignment="1">
      <alignment vertical="top" wrapText="1"/>
    </xf>
    <xf numFmtId="0" fontId="8" fillId="3" borderId="2" xfId="6" applyFont="1" applyFill="1" applyBorder="1" applyAlignment="1">
      <alignment vertical="top" wrapText="1"/>
    </xf>
    <xf numFmtId="0" fontId="7" fillId="4" borderId="0" xfId="7" applyFont="1" applyFill="1" applyAlignment="1">
      <alignment vertical="top"/>
    </xf>
    <xf numFmtId="0" fontId="7" fillId="4" borderId="0" xfId="1" applyFont="1" applyFill="1" applyAlignment="1">
      <alignment vertical="top"/>
    </xf>
    <xf numFmtId="0" fontId="10" fillId="3" borderId="2" xfId="6" applyNumberFormat="1" applyFont="1" applyFill="1" applyBorder="1" applyAlignment="1">
      <alignment horizontal="center" vertical="top"/>
    </xf>
    <xf numFmtId="0" fontId="10" fillId="3" borderId="2" xfId="3" applyNumberFormat="1" applyFont="1" applyFill="1" applyBorder="1" applyAlignment="1">
      <alignment vertical="top" wrapText="1"/>
    </xf>
    <xf numFmtId="0" fontId="10" fillId="3" borderId="2" xfId="6" applyNumberFormat="1" applyFont="1" applyFill="1" applyBorder="1" applyAlignment="1">
      <alignment vertical="top" wrapText="1"/>
    </xf>
    <xf numFmtId="176" fontId="10" fillId="3" borderId="2" xfId="6" applyNumberFormat="1" applyFont="1" applyFill="1" applyBorder="1" applyAlignment="1">
      <alignment vertical="top"/>
    </xf>
    <xf numFmtId="0" fontId="10" fillId="3" borderId="2" xfId="6" applyFont="1" applyFill="1" applyBorder="1" applyAlignment="1">
      <alignment vertical="top" wrapText="1"/>
    </xf>
    <xf numFmtId="0" fontId="11" fillId="3" borderId="2" xfId="6" applyFont="1" applyFill="1" applyBorder="1" applyAlignment="1">
      <alignment vertical="top" wrapText="1"/>
    </xf>
    <xf numFmtId="0" fontId="10" fillId="4" borderId="0" xfId="1" applyFont="1" applyFill="1" applyAlignment="1">
      <alignment vertical="top"/>
    </xf>
    <xf numFmtId="0" fontId="11" fillId="3" borderId="2" xfId="3" applyNumberFormat="1" applyFont="1" applyFill="1" applyBorder="1" applyAlignment="1">
      <alignment vertical="top" wrapText="1"/>
    </xf>
    <xf numFmtId="0" fontId="11" fillId="3" borderId="2" xfId="6" applyNumberFormat="1" applyFont="1" applyFill="1" applyBorder="1" applyAlignment="1">
      <alignment vertical="top" wrapText="1"/>
    </xf>
    <xf numFmtId="176" fontId="11" fillId="3" borderId="2" xfId="6" applyNumberFormat="1" applyFont="1" applyFill="1" applyBorder="1" applyAlignment="1">
      <alignment vertical="top"/>
    </xf>
    <xf numFmtId="0" fontId="11" fillId="3" borderId="2" xfId="6" applyNumberFormat="1" applyFont="1" applyFill="1" applyBorder="1" applyAlignment="1">
      <alignment horizontal="center" vertical="top"/>
    </xf>
    <xf numFmtId="0" fontId="11" fillId="4" borderId="0" xfId="7" applyFont="1" applyFill="1" applyAlignment="1">
      <alignment vertical="top"/>
    </xf>
    <xf numFmtId="0" fontId="7" fillId="0" borderId="0" xfId="1" applyNumberFormat="1" applyFont="1" applyAlignment="1">
      <alignment wrapText="1"/>
    </xf>
    <xf numFmtId="176" fontId="7" fillId="0" borderId="0" xfId="1" applyNumberFormat="1" applyFont="1" applyAlignment="1">
      <alignment vertical="top"/>
    </xf>
    <xf numFmtId="0" fontId="7" fillId="0" borderId="0" xfId="1" applyFont="1" applyAlignment="1">
      <alignment vertical="top" wrapText="1"/>
    </xf>
    <xf numFmtId="0" fontId="8" fillId="0" borderId="0" xfId="1" applyFont="1" applyAlignment="1">
      <alignment vertical="top" wrapText="1"/>
    </xf>
    <xf numFmtId="0" fontId="7" fillId="0" borderId="0" xfId="1" applyNumberFormat="1" applyFont="1" applyAlignment="1">
      <alignment vertical="top" wrapText="1"/>
    </xf>
    <xf numFmtId="0" fontId="7" fillId="0" borderId="0" xfId="1" applyNumberFormat="1" applyFont="1" applyAlignment="1">
      <alignment vertical="top"/>
    </xf>
    <xf numFmtId="0" fontId="0" fillId="0" borderId="0" xfId="0" applyNumberFormat="1" applyFont="1" applyAlignment="1">
      <alignment wrapText="1"/>
    </xf>
    <xf numFmtId="176" fontId="0" fillId="0" borderId="0" xfId="0" applyNumberFormat="1" applyFont="1" applyAlignment="1"/>
    <xf numFmtId="0" fontId="0" fillId="0" borderId="0" xfId="0" applyNumberFormat="1" applyFont="1" applyAlignment="1"/>
    <xf numFmtId="0" fontId="7" fillId="0" borderId="2" xfId="1" applyFont="1" applyFill="1" applyBorder="1" applyAlignment="1">
      <alignment vertical="top"/>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0" fontId="37" fillId="4" borderId="0" xfId="1" applyFont="1" applyFill="1" applyAlignment="1">
      <alignment vertical="top"/>
    </xf>
    <xf numFmtId="0" fontId="2" fillId="3" borderId="2" xfId="6" applyNumberFormat="1" applyFont="1" applyFill="1" applyBorder="1" applyAlignment="1">
      <alignment horizontal="center" vertical="top"/>
    </xf>
    <xf numFmtId="0" fontId="2" fillId="3" borderId="2" xfId="3" applyNumberFormat="1" applyFont="1" applyFill="1" applyBorder="1" applyAlignment="1">
      <alignment vertical="top" wrapText="1"/>
    </xf>
    <xf numFmtId="0" fontId="2" fillId="3" borderId="2" xfId="6" applyNumberFormat="1" applyFont="1" applyFill="1" applyBorder="1" applyAlignment="1">
      <alignment vertical="top" wrapText="1"/>
    </xf>
    <xf numFmtId="176" fontId="2" fillId="3" borderId="2" xfId="6" applyNumberFormat="1" applyFont="1" applyFill="1" applyBorder="1" applyAlignment="1">
      <alignment vertical="top"/>
    </xf>
    <xf numFmtId="0" fontId="2" fillId="3" borderId="2" xfId="6" applyFont="1" applyFill="1" applyBorder="1" applyAlignment="1">
      <alignment vertical="top" wrapText="1"/>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8" fillId="0" borderId="2" xfId="1" applyFont="1" applyBorder="1" applyAlignment="1">
      <alignment horizontal="center" vertical="center" wrapText="1"/>
    </xf>
    <xf numFmtId="0"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7" fillId="0" borderId="12" xfId="1" applyNumberFormat="1" applyFont="1" applyBorder="1" applyAlignment="1">
      <alignment horizontal="center" vertical="top" wrapText="1"/>
    </xf>
    <xf numFmtId="176" fontId="7" fillId="0" borderId="12" xfId="1" applyNumberFormat="1" applyFont="1" applyFill="1" applyBorder="1" applyAlignment="1">
      <alignment horizontal="right" vertical="top" wrapText="1"/>
    </xf>
    <xf numFmtId="0" fontId="7" fillId="0" borderId="12" xfId="1" applyNumberFormat="1" applyFont="1" applyBorder="1" applyAlignment="1">
      <alignment horizontal="left" vertical="top" wrapText="1"/>
    </xf>
    <xf numFmtId="0" fontId="7" fillId="0" borderId="12" xfId="1" applyNumberFormat="1" applyFont="1" applyFill="1" applyBorder="1" applyAlignment="1">
      <alignment horizontal="left" vertical="top" wrapText="1"/>
    </xf>
    <xf numFmtId="0" fontId="7" fillId="0" borderId="2" xfId="1" applyFont="1" applyBorder="1" applyAlignment="1">
      <alignment horizontal="left" vertical="center" wrapText="1"/>
    </xf>
    <xf numFmtId="176" fontId="7" fillId="0" borderId="2" xfId="1" applyNumberFormat="1" applyFont="1" applyFill="1" applyBorder="1" applyAlignment="1">
      <alignment horizontal="right" vertical="top" wrapText="1"/>
    </xf>
    <xf numFmtId="0" fontId="8" fillId="0" borderId="2" xfId="1" applyFont="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2" xfId="1" applyNumberFormat="1" applyFont="1" applyFill="1" applyBorder="1" applyAlignment="1">
      <alignment horizontal="left" vertical="top" wrapText="1"/>
    </xf>
    <xf numFmtId="0" fontId="7" fillId="0" borderId="2" xfId="1" applyNumberFormat="1" applyFont="1" applyBorder="1" applyAlignment="1">
      <alignment horizontal="left" vertical="top" wrapText="1"/>
    </xf>
    <xf numFmtId="0" fontId="2" fillId="2" borderId="2" xfId="6" applyNumberFormat="1" applyFont="1" applyFill="1" applyBorder="1" applyAlignment="1">
      <alignment horizontal="center" vertical="top"/>
    </xf>
    <xf numFmtId="0" fontId="2" fillId="2" borderId="2" xfId="3" applyNumberFormat="1" applyFont="1" applyFill="1" applyBorder="1" applyAlignment="1">
      <alignment vertical="top" wrapText="1"/>
    </xf>
    <xf numFmtId="0" fontId="2" fillId="2" borderId="2" xfId="6" applyNumberFormat="1" applyFont="1" applyFill="1" applyBorder="1" applyAlignment="1">
      <alignment vertical="top" wrapText="1"/>
    </xf>
    <xf numFmtId="176" fontId="2" fillId="2" borderId="2" xfId="6" applyNumberFormat="1" applyFont="1" applyFill="1" applyBorder="1" applyAlignment="1">
      <alignment vertical="top"/>
    </xf>
    <xf numFmtId="0" fontId="2" fillId="2" borderId="2" xfId="6" applyFont="1" applyFill="1" applyBorder="1" applyAlignment="1">
      <alignment vertical="top" wrapText="1"/>
    </xf>
    <xf numFmtId="0" fontId="2" fillId="2" borderId="0" xfId="7" applyFont="1" applyFill="1" applyAlignment="1">
      <alignment vertical="top"/>
    </xf>
    <xf numFmtId="0" fontId="0" fillId="2" borderId="2" xfId="6" applyNumberFormat="1" applyFont="1" applyFill="1" applyBorder="1" applyAlignment="1">
      <alignment vertical="top" wrapText="1"/>
    </xf>
    <xf numFmtId="0" fontId="7" fillId="0" borderId="2" xfId="1" applyNumberFormat="1" applyFont="1" applyBorder="1" applyAlignment="1">
      <alignment horizontal="center" vertical="top" wrapText="1"/>
    </xf>
    <xf numFmtId="0" fontId="7" fillId="2" borderId="2" xfId="6" applyNumberFormat="1" applyFont="1" applyFill="1" applyBorder="1" applyAlignment="1">
      <alignment horizontal="center" vertical="top"/>
    </xf>
    <xf numFmtId="0" fontId="7" fillId="2" borderId="2" xfId="3" applyNumberFormat="1" applyFont="1" applyFill="1" applyBorder="1" applyAlignment="1">
      <alignment vertical="top" wrapText="1"/>
    </xf>
    <xf numFmtId="0" fontId="7" fillId="2" borderId="2" xfId="6" applyNumberFormat="1" applyFont="1" applyFill="1" applyBorder="1" applyAlignment="1">
      <alignment vertical="top" wrapText="1"/>
    </xf>
    <xf numFmtId="176" fontId="7" fillId="2" borderId="2" xfId="6" applyNumberFormat="1" applyFont="1" applyFill="1" applyBorder="1" applyAlignment="1">
      <alignment vertical="top"/>
    </xf>
    <xf numFmtId="0" fontId="7" fillId="2" borderId="2" xfId="6" applyFont="1" applyFill="1" applyBorder="1" applyAlignment="1">
      <alignment vertical="top" wrapText="1"/>
    </xf>
    <xf numFmtId="0" fontId="8" fillId="2" borderId="2" xfId="6" applyFont="1" applyFill="1" applyBorder="1" applyAlignment="1">
      <alignment vertical="top" wrapText="1"/>
    </xf>
    <xf numFmtId="0" fontId="7" fillId="2" borderId="0" xfId="7" applyFont="1" applyFill="1" applyAlignment="1">
      <alignment vertical="top"/>
    </xf>
    <xf numFmtId="0" fontId="7" fillId="0" borderId="2" xfId="1" applyFont="1" applyBorder="1" applyAlignment="1">
      <alignment horizontal="center" vertical="top" wrapText="1"/>
    </xf>
    <xf numFmtId="0" fontId="7" fillId="0" borderId="2" xfId="1" applyFont="1" applyBorder="1" applyAlignment="1">
      <alignment horizontal="left" vertical="top" wrapText="1"/>
    </xf>
    <xf numFmtId="0" fontId="39" fillId="0" borderId="0" xfId="0" applyFont="1" applyAlignment="1">
      <alignment vertical="center"/>
    </xf>
    <xf numFmtId="41" fontId="39" fillId="0" borderId="0" xfId="0" applyNumberFormat="1" applyFont="1" applyAlignment="1">
      <alignment vertical="center"/>
    </xf>
    <xf numFmtId="0" fontId="39" fillId="2" borderId="0" xfId="0" applyFont="1" applyFill="1" applyAlignment="1">
      <alignment vertical="center"/>
    </xf>
    <xf numFmtId="41" fontId="39" fillId="2" borderId="0" xfId="0" applyNumberFormat="1" applyFont="1" applyFill="1" applyAlignment="1">
      <alignment vertical="center"/>
    </xf>
    <xf numFmtId="0" fontId="38" fillId="2" borderId="0" xfId="0" applyFont="1" applyFill="1" applyAlignment="1">
      <alignment horizontal="center" vertical="center"/>
    </xf>
    <xf numFmtId="0" fontId="36" fillId="2" borderId="2" xfId="0" applyFont="1" applyFill="1" applyBorder="1" applyAlignment="1">
      <alignment vertical="center"/>
    </xf>
    <xf numFmtId="0" fontId="35" fillId="2" borderId="2" xfId="0" applyNumberFormat="1" applyFont="1" applyFill="1" applyBorder="1" applyAlignment="1">
      <alignment horizontal="center" vertical="top" wrapText="1"/>
    </xf>
    <xf numFmtId="41" fontId="35" fillId="2" borderId="2" xfId="0" applyNumberFormat="1" applyFont="1" applyFill="1" applyBorder="1" applyAlignment="1">
      <alignment horizontal="left" vertical="top"/>
    </xf>
    <xf numFmtId="0" fontId="35" fillId="0" borderId="2" xfId="0" applyNumberFormat="1" applyFont="1" applyBorder="1" applyAlignment="1">
      <alignment horizontal="left" vertical="top"/>
    </xf>
    <xf numFmtId="41" fontId="35" fillId="0" borderId="2" xfId="0" applyNumberFormat="1" applyFont="1" applyBorder="1" applyAlignment="1">
      <alignment horizontal="left" vertical="top"/>
    </xf>
    <xf numFmtId="0" fontId="35" fillId="2" borderId="2" xfId="0" applyNumberFormat="1" applyFont="1" applyFill="1" applyBorder="1" applyAlignment="1">
      <alignment horizontal="left" vertical="top"/>
    </xf>
    <xf numFmtId="0" fontId="35" fillId="2" borderId="2" xfId="0" applyNumberFormat="1" applyFont="1" applyFill="1" applyBorder="1" applyAlignment="1">
      <alignment horizontal="left" vertical="top" wrapText="1"/>
    </xf>
    <xf numFmtId="0" fontId="35" fillId="0" borderId="2" xfId="0" applyFont="1" applyBorder="1" applyAlignment="1">
      <alignment horizontal="left" vertical="top"/>
    </xf>
    <xf numFmtId="0" fontId="35" fillId="0" borderId="2" xfId="0" applyNumberFormat="1" applyFont="1" applyBorder="1" applyAlignment="1">
      <alignment horizontal="left" vertical="top" wrapText="1"/>
    </xf>
    <xf numFmtId="41" fontId="35" fillId="2" borderId="2" xfId="0" applyNumberFormat="1" applyFont="1" applyFill="1" applyBorder="1" applyAlignment="1">
      <alignment horizontal="right" vertical="top"/>
    </xf>
    <xf numFmtId="41" fontId="35" fillId="0" borderId="2" xfId="0" applyNumberFormat="1" applyFont="1" applyBorder="1" applyAlignment="1">
      <alignment horizontal="right" vertical="top"/>
    </xf>
    <xf numFmtId="179" fontId="7" fillId="0" borderId="2" xfId="1" applyNumberFormat="1" applyFont="1" applyBorder="1" applyAlignment="1">
      <alignment horizontal="right" vertical="top" wrapText="1"/>
    </xf>
    <xf numFmtId="0" fontId="10" fillId="2" borderId="2" xfId="6" applyNumberFormat="1" applyFont="1" applyFill="1" applyBorder="1" applyAlignment="1">
      <alignment vertical="top" wrapText="1"/>
    </xf>
    <xf numFmtId="0" fontId="35" fillId="0" borderId="2" xfId="0" applyFont="1" applyFill="1" applyBorder="1" applyAlignment="1">
      <alignment horizontal="left" vertical="top" wrapText="1"/>
    </xf>
    <xf numFmtId="0" fontId="35" fillId="0" borderId="2" xfId="0" applyFont="1" applyFill="1" applyBorder="1" applyAlignment="1">
      <alignment horizontal="center" vertical="top" wrapText="1"/>
    </xf>
    <xf numFmtId="0" fontId="36" fillId="2" borderId="2" xfId="6" applyNumberFormat="1" applyFont="1" applyFill="1" applyBorder="1" applyAlignment="1">
      <alignment horizontal="left" vertical="top"/>
    </xf>
    <xf numFmtId="0" fontId="36" fillId="2" borderId="2" xfId="3" applyNumberFormat="1" applyFont="1" applyFill="1" applyBorder="1" applyAlignment="1">
      <alignment horizontal="left" vertical="top" wrapText="1"/>
    </xf>
    <xf numFmtId="0" fontId="36" fillId="2" borderId="2" xfId="6" applyNumberFormat="1" applyFont="1" applyFill="1" applyBorder="1" applyAlignment="1">
      <alignment horizontal="left" vertical="top" wrapText="1"/>
    </xf>
    <xf numFmtId="176" fontId="36" fillId="2" borderId="2" xfId="6" applyNumberFormat="1" applyFont="1" applyFill="1" applyBorder="1" applyAlignment="1">
      <alignment horizontal="right" vertical="top"/>
    </xf>
    <xf numFmtId="0" fontId="35" fillId="0" borderId="2" xfId="0" applyNumberFormat="1" applyFont="1" applyBorder="1" applyAlignment="1">
      <alignment horizontal="center" vertical="top" wrapText="1"/>
    </xf>
    <xf numFmtId="0" fontId="36" fillId="2" borderId="2" xfId="0" applyFont="1" applyFill="1" applyBorder="1" applyAlignment="1">
      <alignment horizontal="center" vertical="center"/>
    </xf>
    <xf numFmtId="0" fontId="7" fillId="2" borderId="0" xfId="1" applyFont="1" applyFill="1" applyAlignment="1">
      <alignment vertical="top"/>
    </xf>
    <xf numFmtId="0" fontId="7" fillId="2" borderId="2" xfId="2" applyNumberFormat="1" applyFont="1" applyFill="1" applyBorder="1" applyAlignment="1">
      <alignment horizontal="center" vertical="top"/>
    </xf>
    <xf numFmtId="0" fontId="7" fillId="2" borderId="2" xfId="2" applyNumberFormat="1" applyFont="1" applyFill="1" applyBorder="1" applyAlignment="1">
      <alignment vertical="top" wrapText="1"/>
    </xf>
    <xf numFmtId="176" fontId="7" fillId="2" borderId="2" xfId="3" applyNumberFormat="1" applyFont="1" applyFill="1" applyBorder="1" applyAlignment="1">
      <alignment vertical="top"/>
    </xf>
    <xf numFmtId="0" fontId="7" fillId="2" borderId="2" xfId="2" applyFont="1" applyFill="1" applyBorder="1" applyAlignment="1">
      <alignment vertical="top" wrapText="1"/>
    </xf>
    <xf numFmtId="0" fontId="8" fillId="2" borderId="2" xfId="2" applyFont="1" applyFill="1" applyBorder="1" applyAlignment="1">
      <alignment vertical="top" wrapText="1"/>
    </xf>
    <xf numFmtId="0" fontId="7" fillId="2" borderId="2" xfId="4" applyNumberFormat="1" applyFont="1" applyFill="1" applyBorder="1" applyAlignment="1">
      <alignment horizontal="center" vertical="top"/>
    </xf>
    <xf numFmtId="0" fontId="7" fillId="2" borderId="2" xfId="5" applyNumberFormat="1" applyFont="1" applyFill="1" applyBorder="1" applyAlignment="1">
      <alignment vertical="top" wrapText="1"/>
    </xf>
    <xf numFmtId="49" fontId="7" fillId="0" borderId="2" xfId="1" applyNumberFormat="1" applyFont="1" applyBorder="1" applyAlignment="1">
      <alignment horizontal="center" vertical="top" wrapText="1"/>
    </xf>
    <xf numFmtId="179" fontId="35" fillId="2" borderId="2" xfId="0" applyNumberFormat="1" applyFont="1" applyFill="1" applyBorder="1" applyAlignment="1">
      <alignment horizontal="right" vertical="top"/>
    </xf>
    <xf numFmtId="180" fontId="36" fillId="2" borderId="2" xfId="122" applyNumberFormat="1" applyFont="1" applyFill="1" applyBorder="1" applyAlignment="1">
      <alignment vertical="top"/>
    </xf>
    <xf numFmtId="0" fontId="7" fillId="2" borderId="2" xfId="7" applyFont="1" applyFill="1" applyBorder="1" applyAlignment="1">
      <alignment vertical="top"/>
    </xf>
    <xf numFmtId="0" fontId="36" fillId="2" borderId="2" xfId="0" applyFont="1" applyFill="1" applyBorder="1" applyAlignment="1">
      <alignment vertical="top" wrapText="1"/>
    </xf>
    <xf numFmtId="0" fontId="35" fillId="2" borderId="12" xfId="0" applyNumberFormat="1" applyFont="1" applyFill="1" applyBorder="1" applyAlignment="1">
      <alignment horizontal="left" vertical="top" wrapText="1"/>
    </xf>
    <xf numFmtId="179" fontId="35" fillId="0" borderId="12" xfId="0" applyNumberFormat="1" applyFont="1" applyBorder="1" applyAlignment="1">
      <alignment horizontal="right" vertical="top"/>
    </xf>
    <xf numFmtId="41" fontId="35" fillId="2" borderId="12" xfId="0" applyNumberFormat="1" applyFont="1" applyFill="1" applyBorder="1" applyAlignment="1">
      <alignment horizontal="left" vertical="top"/>
    </xf>
    <xf numFmtId="0" fontId="17" fillId="0" borderId="2" xfId="0" applyNumberFormat="1" applyFont="1" applyBorder="1" applyAlignment="1">
      <alignment horizontal="center" vertical="center" wrapText="1"/>
    </xf>
    <xf numFmtId="0" fontId="17" fillId="0" borderId="2" xfId="0" applyNumberFormat="1" applyFont="1" applyFill="1" applyBorder="1" applyAlignment="1">
      <alignment horizontal="center" vertical="center" wrapText="1"/>
    </xf>
    <xf numFmtId="0" fontId="17" fillId="0" borderId="2" xfId="126" applyNumberFormat="1" applyFont="1" applyBorder="1" applyAlignment="1">
      <alignment horizontal="center" vertical="center" wrapText="1"/>
    </xf>
    <xf numFmtId="0" fontId="17" fillId="0" borderId="2" xfId="0" applyNumberFormat="1" applyFont="1" applyFill="1" applyBorder="1" applyAlignment="1">
      <alignment vertical="top"/>
    </xf>
    <xf numFmtId="0" fontId="17" fillId="0" borderId="2" xfId="0" applyNumberFormat="1" applyFont="1" applyFill="1" applyBorder="1" applyAlignment="1">
      <alignment vertical="top" wrapText="1"/>
    </xf>
    <xf numFmtId="179" fontId="17" fillId="0" borderId="2" xfId="126" applyNumberFormat="1" applyFont="1" applyFill="1" applyBorder="1" applyAlignment="1">
      <alignment horizontal="right" vertical="top"/>
    </xf>
    <xf numFmtId="0" fontId="35" fillId="0" borderId="2" xfId="0" applyNumberFormat="1" applyFont="1" applyFill="1" applyBorder="1" applyAlignment="1">
      <alignment vertical="top" wrapText="1"/>
    </xf>
    <xf numFmtId="179" fontId="17" fillId="0" borderId="2" xfId="0" applyNumberFormat="1" applyFont="1" applyFill="1" applyBorder="1" applyAlignment="1">
      <alignment horizontal="center" vertical="top"/>
    </xf>
    <xf numFmtId="0" fontId="0" fillId="0" borderId="0" xfId="0" applyFill="1"/>
    <xf numFmtId="0" fontId="2" fillId="0" borderId="2" xfId="5" applyNumberFormat="1" applyFont="1" applyFill="1" applyBorder="1" applyAlignment="1">
      <alignment vertical="top" wrapText="1"/>
    </xf>
    <xf numFmtId="0" fontId="8" fillId="0" borderId="2" xfId="5" applyNumberFormat="1" applyFont="1" applyFill="1" applyBorder="1" applyAlignment="1">
      <alignment vertical="top" wrapText="1"/>
    </xf>
    <xf numFmtId="49" fontId="17" fillId="0" borderId="2" xfId="0" applyNumberFormat="1" applyFont="1" applyFill="1" applyBorder="1" applyAlignment="1">
      <alignment horizontal="center" vertical="top"/>
    </xf>
    <xf numFmtId="179" fontId="17" fillId="2" borderId="2" xfId="0" applyNumberFormat="1" applyFont="1" applyFill="1" applyBorder="1" applyAlignment="1">
      <alignment horizontal="center" vertical="top"/>
    </xf>
    <xf numFmtId="0" fontId="43" fillId="0" borderId="2" xfId="0" applyNumberFormat="1" applyFont="1" applyFill="1" applyBorder="1" applyAlignment="1">
      <alignment vertical="top" wrapText="1"/>
    </xf>
    <xf numFmtId="49" fontId="17" fillId="2" borderId="2" xfId="0" applyNumberFormat="1" applyFont="1" applyFill="1" applyBorder="1" applyAlignment="1">
      <alignment horizontal="center" vertical="top"/>
    </xf>
    <xf numFmtId="179" fontId="17" fillId="0" borderId="2" xfId="122" applyNumberFormat="1" applyFont="1" applyFill="1" applyBorder="1" applyAlignment="1">
      <alignment horizontal="right" vertical="top"/>
    </xf>
    <xf numFmtId="0" fontId="35" fillId="0" borderId="0" xfId="0" applyFont="1" applyFill="1"/>
    <xf numFmtId="0" fontId="17" fillId="28" borderId="2" xfId="7" applyNumberFormat="1" applyFont="1" applyFill="1" applyBorder="1" applyAlignment="1">
      <alignment vertical="top"/>
    </xf>
    <xf numFmtId="0" fontId="17" fillId="28" borderId="2" xfId="3" applyNumberFormat="1" applyFont="1" applyFill="1" applyBorder="1" applyAlignment="1">
      <alignment vertical="top" wrapText="1"/>
    </xf>
    <xf numFmtId="179" fontId="17" fillId="28" borderId="2" xfId="126" applyNumberFormat="1" applyFont="1" applyFill="1" applyBorder="1" applyAlignment="1">
      <alignment horizontal="right" vertical="top"/>
    </xf>
    <xf numFmtId="0" fontId="17" fillId="28" borderId="2" xfId="5" applyNumberFormat="1" applyFont="1" applyFill="1" applyBorder="1" applyAlignment="1">
      <alignment vertical="top"/>
    </xf>
    <xf numFmtId="179" fontId="17" fillId="28" borderId="2" xfId="3" applyNumberFormat="1" applyFont="1" applyFill="1" applyBorder="1" applyAlignment="1">
      <alignment horizontal="center" vertical="top"/>
    </xf>
    <xf numFmtId="0" fontId="17" fillId="28" borderId="2" xfId="5" applyNumberFormat="1" applyFont="1" applyFill="1" applyBorder="1" applyAlignment="1">
      <alignment vertical="top" wrapText="1"/>
    </xf>
    <xf numFmtId="0" fontId="17" fillId="2" borderId="2" xfId="7" applyNumberFormat="1" applyFont="1" applyFill="1" applyBorder="1" applyAlignment="1">
      <alignment vertical="top"/>
    </xf>
    <xf numFmtId="0" fontId="17" fillId="2" borderId="2" xfId="3" applyNumberFormat="1" applyFont="1" applyFill="1" applyBorder="1" applyAlignment="1">
      <alignment vertical="top" wrapText="1"/>
    </xf>
    <xf numFmtId="179" fontId="17" fillId="2" borderId="2" xfId="126" applyNumberFormat="1" applyFont="1" applyFill="1" applyBorder="1" applyAlignment="1">
      <alignment horizontal="right" vertical="top"/>
    </xf>
    <xf numFmtId="0" fontId="17" fillId="2" borderId="2" xfId="5" applyNumberFormat="1" applyFont="1" applyFill="1" applyBorder="1" applyAlignment="1">
      <alignment vertical="top"/>
    </xf>
    <xf numFmtId="179" fontId="17" fillId="2" borderId="2" xfId="3" applyNumberFormat="1" applyFont="1" applyFill="1" applyBorder="1" applyAlignment="1">
      <alignment horizontal="center" vertical="top"/>
    </xf>
    <xf numFmtId="0" fontId="17" fillId="2" borderId="2" xfId="5" applyNumberFormat="1" applyFont="1" applyFill="1" applyBorder="1" applyAlignment="1">
      <alignment vertical="top" wrapText="1"/>
    </xf>
    <xf numFmtId="0" fontId="0" fillId="2" borderId="0" xfId="0" applyFill="1"/>
    <xf numFmtId="49" fontId="17" fillId="2" borderId="2" xfId="3" applyNumberFormat="1" applyFont="1" applyFill="1" applyBorder="1" applyAlignment="1">
      <alignment horizontal="center" vertical="top"/>
    </xf>
    <xf numFmtId="179" fontId="17" fillId="28" borderId="2" xfId="3" applyNumberFormat="1" applyFont="1" applyFill="1" applyBorder="1" applyAlignment="1">
      <alignment horizontal="right" vertical="top"/>
    </xf>
    <xf numFmtId="179" fontId="17" fillId="2" borderId="2" xfId="3" applyNumberFormat="1" applyFont="1" applyFill="1" applyBorder="1" applyAlignment="1">
      <alignment horizontal="right" vertical="top"/>
    </xf>
    <xf numFmtId="0" fontId="35" fillId="2" borderId="2" xfId="3" applyNumberFormat="1" applyFont="1" applyFill="1" applyBorder="1" applyAlignment="1">
      <alignment vertical="top" wrapText="1"/>
    </xf>
    <xf numFmtId="0" fontId="35" fillId="0" borderId="2" xfId="0" applyFont="1" applyBorder="1" applyAlignment="1">
      <alignment vertical="top" wrapText="1"/>
    </xf>
    <xf numFmtId="180" fontId="35" fillId="0" borderId="2" xfId="122" applyNumberFormat="1" applyFont="1" applyBorder="1" applyAlignment="1">
      <alignment vertical="top" wrapText="1"/>
    </xf>
    <xf numFmtId="49" fontId="35" fillId="0" borderId="2" xfId="0" applyNumberFormat="1" applyFont="1" applyBorder="1" applyAlignment="1">
      <alignment horizontal="center" vertical="top" wrapText="1"/>
    </xf>
    <xf numFmtId="0" fontId="17" fillId="2" borderId="2" xfId="3" applyNumberFormat="1" applyFont="1" applyFill="1" applyBorder="1" applyAlignment="1">
      <alignment horizontal="left" vertical="top" wrapText="1"/>
    </xf>
    <xf numFmtId="0" fontId="17" fillId="2" borderId="2" xfId="7" applyNumberFormat="1" applyFont="1" applyFill="1" applyBorder="1" applyAlignment="1">
      <alignment horizontal="right" vertical="top"/>
    </xf>
    <xf numFmtId="0" fontId="35" fillId="0" borderId="2" xfId="7" applyFont="1" applyBorder="1" applyAlignment="1">
      <alignment horizontal="right" vertical="center"/>
    </xf>
    <xf numFmtId="0" fontId="36" fillId="0" borderId="2" xfId="0" applyFont="1" applyFill="1" applyBorder="1" applyAlignment="1">
      <alignment horizontal="left" vertical="center" wrapText="1"/>
    </xf>
    <xf numFmtId="179" fontId="35" fillId="0" borderId="2" xfId="2" applyNumberFormat="1" applyFont="1" applyBorder="1" applyAlignment="1">
      <alignment vertical="center"/>
    </xf>
    <xf numFmtId="0" fontId="35" fillId="0" borderId="2" xfId="5" applyFont="1" applyBorder="1" applyAlignment="1">
      <alignment horizontal="center" vertical="center" wrapText="1"/>
    </xf>
    <xf numFmtId="0" fontId="35" fillId="0" borderId="2" xfId="5" applyFont="1" applyBorder="1" applyAlignment="1">
      <alignment horizontal="left" vertical="center" wrapText="1"/>
    </xf>
    <xf numFmtId="0" fontId="38" fillId="0" borderId="2" xfId="0" applyFont="1" applyFill="1" applyBorder="1" applyAlignment="1">
      <alignment horizontal="left" vertical="top" wrapText="1"/>
    </xf>
    <xf numFmtId="0" fontId="36" fillId="0" borderId="2" xfId="0" applyFont="1" applyFill="1" applyBorder="1" applyAlignment="1">
      <alignment horizontal="right" vertical="center" wrapText="1"/>
    </xf>
    <xf numFmtId="179" fontId="35" fillId="0" borderId="2" xfId="2" applyNumberFormat="1" applyFont="1" applyBorder="1" applyAlignment="1">
      <alignment horizontal="center" vertical="top"/>
    </xf>
    <xf numFmtId="176" fontId="36" fillId="0" borderId="2" xfId="0" applyNumberFormat="1" applyFont="1" applyFill="1" applyBorder="1" applyAlignment="1">
      <alignment horizontal="right" vertical="center" wrapText="1"/>
    </xf>
    <xf numFmtId="0" fontId="17" fillId="2" borderId="12" xfId="7" applyNumberFormat="1" applyFont="1" applyFill="1" applyBorder="1" applyAlignment="1">
      <alignment vertical="top"/>
    </xf>
    <xf numFmtId="0" fontId="17" fillId="2" borderId="12" xfId="3" applyNumberFormat="1" applyFont="1" applyFill="1" applyBorder="1" applyAlignment="1">
      <alignment vertical="top" wrapText="1"/>
    </xf>
    <xf numFmtId="179" fontId="17" fillId="2" borderId="12" xfId="126" applyNumberFormat="1" applyFont="1" applyFill="1" applyBorder="1" applyAlignment="1">
      <alignment horizontal="right" vertical="top"/>
    </xf>
    <xf numFmtId="179" fontId="17" fillId="2" borderId="12" xfId="3" applyNumberFormat="1" applyFont="1" applyFill="1" applyBorder="1" applyAlignment="1">
      <alignment horizontal="right" vertical="top"/>
    </xf>
    <xf numFmtId="0" fontId="17" fillId="2" borderId="12" xfId="5" applyNumberFormat="1" applyFont="1" applyFill="1" applyBorder="1" applyAlignment="1">
      <alignment vertical="top"/>
    </xf>
    <xf numFmtId="0" fontId="17" fillId="2" borderId="14" xfId="7" applyNumberFormat="1" applyFont="1" applyFill="1" applyBorder="1" applyAlignment="1">
      <alignment vertical="top"/>
    </xf>
    <xf numFmtId="0" fontId="17" fillId="2" borderId="14" xfId="3" applyNumberFormat="1" applyFont="1" applyFill="1" applyBorder="1" applyAlignment="1">
      <alignment vertical="top" wrapText="1"/>
    </xf>
    <xf numFmtId="179" fontId="17" fillId="2" borderId="14" xfId="126" applyNumberFormat="1" applyFont="1" applyFill="1" applyBorder="1" applyAlignment="1">
      <alignment horizontal="right" vertical="top"/>
    </xf>
    <xf numFmtId="179" fontId="17" fillId="2" borderId="14" xfId="3" applyNumberFormat="1" applyFont="1" applyFill="1" applyBorder="1" applyAlignment="1">
      <alignment horizontal="right" vertical="top"/>
    </xf>
    <xf numFmtId="0" fontId="17" fillId="2" borderId="14" xfId="5" applyNumberFormat="1" applyFont="1" applyFill="1" applyBorder="1" applyAlignment="1">
      <alignment vertical="top"/>
    </xf>
    <xf numFmtId="0" fontId="17" fillId="2" borderId="17" xfId="7" applyNumberFormat="1" applyFont="1" applyFill="1" applyBorder="1" applyAlignment="1">
      <alignment vertical="top"/>
    </xf>
    <xf numFmtId="0" fontId="17" fillId="2" borderId="17" xfId="3" applyNumberFormat="1" applyFont="1" applyFill="1" applyBorder="1" applyAlignment="1">
      <alignment vertical="top" wrapText="1"/>
    </xf>
    <xf numFmtId="179" fontId="17" fillId="2" borderId="17" xfId="126" applyNumberFormat="1" applyFont="1" applyFill="1" applyBorder="1" applyAlignment="1">
      <alignment horizontal="right" vertical="top"/>
    </xf>
    <xf numFmtId="179" fontId="17" fillId="2" borderId="17" xfId="3" applyNumberFormat="1" applyFont="1" applyFill="1" applyBorder="1" applyAlignment="1">
      <alignment horizontal="right" vertical="top"/>
    </xf>
    <xf numFmtId="0" fontId="17" fillId="2" borderId="17" xfId="5" applyNumberFormat="1" applyFont="1" applyFill="1" applyBorder="1" applyAlignment="1">
      <alignment vertical="top"/>
    </xf>
    <xf numFmtId="0" fontId="0" fillId="0" borderId="17" xfId="0" applyBorder="1" applyAlignment="1">
      <alignment vertical="top" wrapText="1"/>
    </xf>
    <xf numFmtId="179" fontId="35" fillId="2" borderId="12" xfId="126" applyNumberFormat="1" applyFont="1" applyFill="1" applyBorder="1" applyAlignment="1">
      <alignment horizontal="right" vertical="top"/>
    </xf>
    <xf numFmtId="179" fontId="35" fillId="2" borderId="12" xfId="126" applyNumberFormat="1" applyFont="1" applyFill="1" applyBorder="1" applyAlignment="1">
      <alignment horizontal="right" vertical="top" wrapText="1"/>
    </xf>
    <xf numFmtId="179" fontId="43" fillId="2" borderId="17" xfId="126" applyNumberFormat="1" applyFont="1" applyFill="1" applyBorder="1" applyAlignment="1">
      <alignment horizontal="right" vertical="top"/>
    </xf>
    <xf numFmtId="0" fontId="17" fillId="28" borderId="2" xfId="7" applyFont="1" applyFill="1" applyBorder="1" applyAlignment="1">
      <alignment vertical="top"/>
    </xf>
    <xf numFmtId="0" fontId="17" fillId="28" borderId="2" xfId="3" applyFont="1" applyFill="1" applyBorder="1" applyAlignment="1">
      <alignment vertical="top" wrapText="1"/>
    </xf>
    <xf numFmtId="0" fontId="17" fillId="28" borderId="2" xfId="5" applyFont="1" applyFill="1" applyBorder="1" applyAlignment="1">
      <alignment vertical="top"/>
    </xf>
    <xf numFmtId="0" fontId="17" fillId="28" borderId="2" xfId="5" applyFont="1" applyFill="1" applyBorder="1" applyAlignment="1">
      <alignment vertical="top" wrapText="1"/>
    </xf>
    <xf numFmtId="0" fontId="0" fillId="0" borderId="2" xfId="0" applyBorder="1"/>
    <xf numFmtId="0" fontId="35" fillId="0" borderId="2" xfId="0" applyNumberFormat="1" applyFont="1" applyFill="1" applyBorder="1" applyAlignment="1">
      <alignment horizontal="left" vertical="top"/>
    </xf>
    <xf numFmtId="41" fontId="35" fillId="0" borderId="2" xfId="0" applyNumberFormat="1" applyFont="1" applyFill="1" applyBorder="1" applyAlignment="1">
      <alignment horizontal="left" vertical="top"/>
    </xf>
    <xf numFmtId="179" fontId="35" fillId="0" borderId="2" xfId="0" applyNumberFormat="1" applyFont="1" applyFill="1" applyBorder="1" applyAlignment="1">
      <alignment horizontal="right" vertical="top"/>
    </xf>
    <xf numFmtId="0" fontId="35" fillId="0" borderId="2" xfId="0" applyNumberFormat="1" applyFont="1" applyFill="1" applyBorder="1" applyAlignment="1">
      <alignment horizontal="left" vertical="top" wrapText="1"/>
    </xf>
    <xf numFmtId="0" fontId="35" fillId="0" borderId="2" xfId="0" applyNumberFormat="1" applyFont="1" applyFill="1" applyBorder="1" applyAlignment="1">
      <alignment horizontal="center" vertical="top" wrapText="1"/>
    </xf>
    <xf numFmtId="0" fontId="39" fillId="0" borderId="0" xfId="0" applyFont="1" applyFill="1" applyAlignment="1">
      <alignment vertical="center"/>
    </xf>
    <xf numFmtId="41" fontId="39" fillId="0" borderId="0" xfId="0" applyNumberFormat="1" applyFont="1" applyFill="1" applyAlignment="1">
      <alignment vertical="center"/>
    </xf>
    <xf numFmtId="0" fontId="7" fillId="0" borderId="19" xfId="1" applyNumberFormat="1" applyFont="1" applyBorder="1" applyAlignment="1">
      <alignment wrapText="1"/>
    </xf>
    <xf numFmtId="176" fontId="7" fillId="0" borderId="19" xfId="1" applyNumberFormat="1" applyFont="1" applyBorder="1" applyAlignment="1">
      <alignment vertical="top"/>
    </xf>
    <xf numFmtId="0" fontId="7" fillId="0" borderId="19" xfId="1" applyFont="1" applyBorder="1" applyAlignment="1">
      <alignment wrapText="1"/>
    </xf>
    <xf numFmtId="0" fontId="7" fillId="0" borderId="19" xfId="1" applyFont="1" applyBorder="1" applyAlignment="1">
      <alignment vertical="top" wrapText="1"/>
    </xf>
    <xf numFmtId="0" fontId="8" fillId="0" borderId="19" xfId="1" applyFont="1" applyBorder="1" applyAlignment="1">
      <alignment vertical="top" wrapText="1"/>
    </xf>
    <xf numFmtId="0" fontId="7" fillId="0" borderId="19" xfId="1" applyNumberFormat="1" applyFont="1" applyBorder="1" applyAlignment="1">
      <alignment vertical="top" wrapText="1"/>
    </xf>
    <xf numFmtId="0" fontId="7" fillId="0" borderId="19" xfId="1" applyNumberFormat="1" applyFont="1" applyBorder="1" applyAlignment="1">
      <alignment vertical="top"/>
    </xf>
    <xf numFmtId="0" fontId="35" fillId="0" borderId="2" xfId="0" applyNumberFormat="1" applyFont="1" applyFill="1" applyBorder="1" applyAlignment="1">
      <alignment vertical="top"/>
    </xf>
    <xf numFmtId="0" fontId="17" fillId="28" borderId="2" xfId="5" applyNumberFormat="1" applyFont="1" applyFill="1" applyBorder="1" applyAlignment="1">
      <alignment horizontal="center" vertical="top" wrapText="1"/>
    </xf>
    <xf numFmtId="0" fontId="17" fillId="0" borderId="2" xfId="5" applyNumberFormat="1" applyFont="1" applyFill="1" applyBorder="1" applyAlignment="1">
      <alignment vertical="top"/>
    </xf>
    <xf numFmtId="0" fontId="17" fillId="0" borderId="2" xfId="3" applyNumberFormat="1" applyFont="1" applyFill="1" applyBorder="1" applyAlignment="1">
      <alignment vertical="top" wrapText="1"/>
    </xf>
    <xf numFmtId="179" fontId="17" fillId="0" borderId="2" xfId="3" applyNumberFormat="1" applyFont="1" applyFill="1" applyBorder="1" applyAlignment="1">
      <alignment horizontal="center" vertical="top"/>
    </xf>
    <xf numFmtId="49" fontId="17" fillId="0" borderId="2" xfId="3" applyNumberFormat="1" applyFont="1" applyFill="1" applyBorder="1" applyAlignment="1">
      <alignment horizontal="center" vertical="top"/>
    </xf>
    <xf numFmtId="0" fontId="17" fillId="0" borderId="2" xfId="5" applyNumberFormat="1" applyFont="1" applyFill="1" applyBorder="1" applyAlignment="1">
      <alignment vertical="top" wrapText="1"/>
    </xf>
    <xf numFmtId="0" fontId="35" fillId="0" borderId="2" xfId="5" applyNumberFormat="1" applyFont="1" applyFill="1" applyBorder="1" applyAlignment="1">
      <alignment vertical="top" wrapText="1"/>
    </xf>
    <xf numFmtId="0" fontId="17" fillId="0" borderId="12" xfId="3" applyNumberFormat="1" applyFont="1" applyFill="1" applyBorder="1" applyAlignment="1">
      <alignment vertical="top" wrapText="1"/>
    </xf>
    <xf numFmtId="0" fontId="17" fillId="2" borderId="12" xfId="5" applyNumberFormat="1" applyFont="1" applyFill="1"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40" fillId="0" borderId="13" xfId="0" applyNumberFormat="1" applyFont="1" applyBorder="1" applyAlignment="1">
      <alignment horizontal="center" vertical="center"/>
    </xf>
    <xf numFmtId="0" fontId="41" fillId="0" borderId="14" xfId="0" applyNumberFormat="1" applyFont="1" applyBorder="1" applyAlignment="1">
      <alignment horizontal="center" vertical="center"/>
    </xf>
    <xf numFmtId="0" fontId="41" fillId="0" borderId="15" xfId="0" applyNumberFormat="1" applyFont="1" applyBorder="1" applyAlignment="1">
      <alignment horizontal="center" vertical="center"/>
    </xf>
    <xf numFmtId="0" fontId="42" fillId="0" borderId="13" xfId="0" applyNumberFormat="1" applyFont="1" applyBorder="1" applyAlignment="1">
      <alignment horizontal="center" vertical="center"/>
    </xf>
    <xf numFmtId="0" fontId="42" fillId="0" borderId="14" xfId="0" applyNumberFormat="1" applyFont="1" applyBorder="1" applyAlignment="1">
      <alignment horizontal="center" vertical="center"/>
    </xf>
    <xf numFmtId="0" fontId="42" fillId="0" borderId="15" xfId="0" applyNumberFormat="1" applyFont="1" applyBorder="1" applyAlignment="1">
      <alignment horizontal="center" vertical="center"/>
    </xf>
    <xf numFmtId="0" fontId="17" fillId="0" borderId="16" xfId="0" applyNumberFormat="1" applyFont="1" applyBorder="1" applyAlignment="1">
      <alignment horizontal="right" vertical="center"/>
    </xf>
    <xf numFmtId="0" fontId="17" fillId="0" borderId="17" xfId="0" applyNumberFormat="1" applyFont="1" applyBorder="1" applyAlignment="1">
      <alignment horizontal="right" vertical="center"/>
    </xf>
    <xf numFmtId="0" fontId="17" fillId="0" borderId="18" xfId="0" applyNumberFormat="1" applyFont="1" applyBorder="1" applyAlignment="1">
      <alignment horizontal="right" vertical="center"/>
    </xf>
    <xf numFmtId="0" fontId="17" fillId="0" borderId="2" xfId="0" applyNumberFormat="1" applyFont="1" applyBorder="1" applyAlignment="1">
      <alignment horizontal="center" vertical="center"/>
    </xf>
    <xf numFmtId="0" fontId="17" fillId="0" borderId="2" xfId="0" applyNumberFormat="1" applyFont="1" applyBorder="1" applyAlignment="1">
      <alignment horizontal="center" vertical="center" wrapText="1"/>
    </xf>
    <xf numFmtId="0" fontId="17" fillId="0" borderId="2" xfId="0" applyNumberFormat="1" applyFont="1" applyBorder="1" applyAlignment="1">
      <alignment vertical="top"/>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0" fontId="3" fillId="0" borderId="0" xfId="0" applyFont="1" applyAlignment="1">
      <alignment horizontal="center" vertical="center" wrapText="1"/>
    </xf>
    <xf numFmtId="0" fontId="0" fillId="0" borderId="0" xfId="0" applyFont="1" applyBorder="1" applyAlignment="1">
      <alignment horizontal="center" vertical="center" wrapText="1"/>
    </xf>
    <xf numFmtId="0" fontId="7" fillId="0" borderId="1" xfId="1" applyFont="1" applyBorder="1" applyAlignment="1">
      <alignment horizontal="right" vertical="center" wrapText="1"/>
    </xf>
    <xf numFmtId="0" fontId="7" fillId="0" borderId="2" xfId="1" applyFont="1" applyBorder="1" applyAlignment="1">
      <alignment horizontal="center" vertical="center" wrapText="1"/>
    </xf>
    <xf numFmtId="0" fontId="8" fillId="0" borderId="2" xfId="1" applyFont="1" applyBorder="1" applyAlignment="1">
      <alignment horizontal="center" vertical="center" wrapText="1"/>
    </xf>
  </cellXfs>
  <cellStyles count="166">
    <cellStyle name="?" xfId="2"/>
    <cellStyle name="? 2" xfId="8"/>
    <cellStyle name="? 3" xfId="9"/>
    <cellStyle name="?_0114.刪減方案" xfId="10"/>
    <cellStyle name="?_0114.刪減方案_0119.99決算表格填送清單發文附表" xfId="11"/>
    <cellStyle name="?_0114.刪減方案_0119.99決算表格填送清單發文附表_100重大計畫1" xfId="12"/>
    <cellStyle name="?_0114.刪減方案_0119.99決算表格填送清單發文附表_100重大計畫1_100重大計畫1" xfId="13"/>
    <cellStyle name="?_0114.刪減方案_100重大計畫1" xfId="14"/>
    <cellStyle name="?_0114.刪減方案_100重大計畫1_100重大計畫1" xfId="15"/>
    <cellStyle name="?_0114.刪減方案_99決算表件-格式6" xfId="16"/>
    <cellStyle name="?_0114.刪減方案_99決算表件-格式6_100重大計畫1" xfId="17"/>
    <cellStyle name="?_0114.刪減方案_99決算表件-格式6_100重大計畫1_100重大計畫1" xfId="18"/>
    <cellStyle name="?_0114.刪減方案_99決算格式10_0119 (1)" xfId="19"/>
    <cellStyle name="?_0114.刪減方案_99決算格式10_0119 (1)_100重大計畫1" xfId="20"/>
    <cellStyle name="?_0114.刪減方案_99決算格式10_0119 (1)_100重大計畫1_100重大計畫1" xfId="21"/>
    <cellStyle name="?_0114.刪減方案_99決算格式5(請補充改善措施)_0120" xfId="22"/>
    <cellStyle name="?_0114.刪減方案_99決算格式5(請補充改善措施)_0120_100重大計畫1" xfId="23"/>
    <cellStyle name="?_0114.刪減方案_99決算格式5(請補充改善措施)_0120_100重大計畫1_100重大計畫1" xfId="24"/>
    <cellStyle name="?_0114.刪減方案_99決算格式6_技術處0127" xfId="25"/>
    <cellStyle name="?_0114.刪減方案_99決算格式6_技術處0127_100重大計畫1" xfId="26"/>
    <cellStyle name="?_0114.刪減方案_99決算格式6_技術處0127_100重大計畫1_100重大計畫1" xfId="27"/>
    <cellStyle name="?_0114.刪減方案_格式6請修正" xfId="28"/>
    <cellStyle name="?_0114.刪減方案_格式6請修正_100重大計畫1" xfId="29"/>
    <cellStyle name="?_0114.刪減方案_格式6請修正_100重大計畫1_100重大計畫1" xfId="30"/>
    <cellStyle name="?_0119.99決算表格填送清單發文附表" xfId="31"/>
    <cellStyle name="?_0119.99決算表格填送清單發文附表_100重大計畫1" xfId="32"/>
    <cellStyle name="?_0119.99決算表格填送清單發文附表_100重大計畫1_100重大計畫1" xfId="33"/>
    <cellStyle name="?_100年度教育訓練費決算報告表1010312" xfId="34"/>
    <cellStyle name="?_100重大計畫1" xfId="35"/>
    <cellStyle name="?_100重大計畫1_100重大計畫1" xfId="36"/>
    <cellStyle name="?_980805-99預算相關" xfId="37"/>
    <cellStyle name="?_980805-99預算相關_0119.99決算表格填送清單發文附表" xfId="38"/>
    <cellStyle name="?_980805-99預算相關_0119.99決算表格填送清單發文附表_100重大計畫1" xfId="39"/>
    <cellStyle name="?_980805-99預算相關_0119.99決算表格填送清單發文附表_100重大計畫1_100重大計畫1" xfId="40"/>
    <cellStyle name="?_980805-99預算相關_100重大計畫1" xfId="41"/>
    <cellStyle name="?_980805-99預算相關_100重大計畫1_100重大計畫1" xfId="42"/>
    <cellStyle name="?_980805-99預算相關_99決算表件-格式6" xfId="43"/>
    <cellStyle name="?_980805-99預算相關_99決算表件-格式6_100重大計畫1" xfId="44"/>
    <cellStyle name="?_980805-99預算相關_99決算表件-格式6_100重大計畫1_100重大計畫1" xfId="45"/>
    <cellStyle name="?_980805-99預算相關_99決算格式10_0119 (1)" xfId="46"/>
    <cellStyle name="?_980805-99預算相關_99決算格式10_0119 (1)_100重大計畫1" xfId="47"/>
    <cellStyle name="?_980805-99預算相關_99決算格式10_0119 (1)_100重大計畫1_100重大計畫1" xfId="48"/>
    <cellStyle name="?_980805-99預算相關_99決算格式5(請補充改善措施)_0120" xfId="49"/>
    <cellStyle name="?_980805-99預算相關_99決算格式5(請補充改善措施)_0120_100重大計畫1" xfId="50"/>
    <cellStyle name="?_980805-99預算相關_99決算格式5(請補充改善措施)_0120_100重大計畫1_100重大計畫1" xfId="51"/>
    <cellStyle name="?_980805-99預算相關_99決算格式6_技術處0127" xfId="52"/>
    <cellStyle name="?_980805-99預算相關_99決算格式6_技術處0127_100重大計畫1" xfId="53"/>
    <cellStyle name="?_980805-99預算相關_99決算格式6_技術處0127_100重大計畫1_100重大計畫1" xfId="54"/>
    <cellStyle name="?_980805-99預算相關_格式6請修正" xfId="55"/>
    <cellStyle name="?_980805-99預算相關_格式6請修正_100重大計畫1" xfId="56"/>
    <cellStyle name="?_980805-99預算相關_格式6請修正_100重大計畫1_100重大計畫1" xfId="57"/>
    <cellStyle name="?_99決算表件-格式6" xfId="58"/>
    <cellStyle name="?_99決算表件-格式6_100重大計畫1" xfId="59"/>
    <cellStyle name="?_99決算表件-格式6_100重大計畫1_100重大計畫1" xfId="60"/>
    <cellStyle name="?_99決算格式10_0119 (1)" xfId="61"/>
    <cellStyle name="?_99決算格式10_0119 (1)_100重大計畫1" xfId="62"/>
    <cellStyle name="?_99決算格式10_0119 (1)_100重大計畫1_100重大計畫1" xfId="63"/>
    <cellStyle name="?_99決算格式5(請補充改善措施)_0120" xfId="64"/>
    <cellStyle name="?_99決算格式5(請補充改善措施)_0120_100重大計畫1" xfId="65"/>
    <cellStyle name="?_99決算格式5(請補充改善措施)_0120_100重大計畫1_100重大計畫1" xfId="66"/>
    <cellStyle name="?_99決算格式6_技術處0127" xfId="67"/>
    <cellStyle name="?_99決算格式6_技術處0127_100重大計畫1" xfId="68"/>
    <cellStyle name="?_99決算格式6_技術處0127_100重大計畫1_100重大計畫1" xfId="69"/>
    <cellStyle name="?_格式6請修正" xfId="70"/>
    <cellStyle name="?_格式6請修正_100重大計畫1" xfId="71"/>
    <cellStyle name="?_格式6請修正_100重大計畫1_100重大計畫1" xfId="72"/>
    <cellStyle name="20% - 輔色1 2" xfId="73"/>
    <cellStyle name="20% - 輔色2 2" xfId="74"/>
    <cellStyle name="20% - 輔色3 2" xfId="75"/>
    <cellStyle name="20% - 輔色4 2" xfId="76"/>
    <cellStyle name="20% - 輔色5 2" xfId="77"/>
    <cellStyle name="20% - 輔色6 2" xfId="78"/>
    <cellStyle name="40% - 輔色1 2" xfId="79"/>
    <cellStyle name="40% - 輔色2 2" xfId="80"/>
    <cellStyle name="40% - 輔色3 2" xfId="81"/>
    <cellStyle name="40% - 輔色4 2" xfId="82"/>
    <cellStyle name="40% - 輔色5 2" xfId="83"/>
    <cellStyle name="40% - 輔色6 2" xfId="84"/>
    <cellStyle name="60% - 輔色1 2" xfId="85"/>
    <cellStyle name="60% - 輔色2 2" xfId="86"/>
    <cellStyle name="60% - 輔色3 2" xfId="87"/>
    <cellStyle name="60% - 輔色4 2" xfId="88"/>
    <cellStyle name="60% - 輔色5 2" xfId="89"/>
    <cellStyle name="60% - 輔色6 2" xfId="90"/>
    <cellStyle name="eng" xfId="91"/>
    <cellStyle name="lu" xfId="92"/>
    <cellStyle name="Normal - Style1" xfId="93"/>
    <cellStyle name="Normal_Basic Assumptions" xfId="94"/>
    <cellStyle name="一般" xfId="0" builtinId="0"/>
    <cellStyle name="一般 10" xfId="95"/>
    <cellStyle name="一般 11" xfId="96"/>
    <cellStyle name="一般 12" xfId="97"/>
    <cellStyle name="一般 13" xfId="98"/>
    <cellStyle name="一般 14" xfId="99"/>
    <cellStyle name="一般 2" xfId="100"/>
    <cellStyle name="一般 2 2" xfId="101"/>
    <cellStyle name="一般 2 3" xfId="102"/>
    <cellStyle name="一般 2 4" xfId="103"/>
    <cellStyle name="一般 2 5" xfId="104"/>
    <cellStyle name="一般 2 6" xfId="105"/>
    <cellStyle name="一般 2_0119.99決算表格填送清單發文附表" xfId="106"/>
    <cellStyle name="一般 3" xfId="107"/>
    <cellStyle name="一般 3 2" xfId="108"/>
    <cellStyle name="一般 3 2 2" xfId="109"/>
    <cellStyle name="一般 3 2 2 2" xfId="110"/>
    <cellStyle name="一般 3 2 2 3" xfId="165"/>
    <cellStyle name="一般 3 3" xfId="111"/>
    <cellStyle name="一般 3 4" xfId="112"/>
    <cellStyle name="一般 3_0119.99決算表格填送清單發文附表" xfId="113"/>
    <cellStyle name="一般 4" xfId="114"/>
    <cellStyle name="一般 4 2" xfId="115"/>
    <cellStyle name="一般 4_0119.99決算表格填送清單發文附表" xfId="116"/>
    <cellStyle name="一般 5" xfId="117"/>
    <cellStyle name="一般 6" xfId="118"/>
    <cellStyle name="一般 7" xfId="119"/>
    <cellStyle name="一般 8" xfId="120"/>
    <cellStyle name="一般 9" xfId="121"/>
    <cellStyle name="一般_100年度投資處決算-國外及大陸" xfId="4"/>
    <cellStyle name="一般_100年政風處決算表格" xfId="5"/>
    <cellStyle name="一般_100決算表格填送清單發文附表" xfId="1"/>
    <cellStyle name="一般_100礦務局委辦費等決算書用-會計處1010118" xfId="6"/>
    <cellStyle name="一般_法規會100決算大陸旅費101.1.2" xfId="7"/>
    <cellStyle name="一般_商業司出國旅費" xfId="3"/>
    <cellStyle name="千分位 2" xfId="122"/>
    <cellStyle name="千分位 2 2" xfId="123"/>
    <cellStyle name="千分位 2 3" xfId="124"/>
    <cellStyle name="千分位 3" xfId="125"/>
    <cellStyle name="千分位 3 2" xfId="126"/>
    <cellStyle name="千分位 4" xfId="127"/>
    <cellStyle name="千分位 4 2" xfId="128"/>
    <cellStyle name="千分位 5" xfId="129"/>
    <cellStyle name="千分位 7" xfId="130"/>
    <cellStyle name="千分位[0] 2" xfId="131"/>
    <cellStyle name="大綱列_1_95年預估研發成果收入950125" xfId="132"/>
    <cellStyle name="大綱欄_1_95年預估研發成果收入950125" xfId="133"/>
    <cellStyle name="中等 2" xfId="134"/>
    <cellStyle name="合計 2" xfId="135"/>
    <cellStyle name="好 2" xfId="136"/>
    <cellStyle name="百分比 2" xfId="137"/>
    <cellStyle name="百分比 2 2" xfId="138"/>
    <cellStyle name="百分比 3" xfId="139"/>
    <cellStyle name="計算方式 2" xfId="140"/>
    <cellStyle name="貨幣 2" xfId="141"/>
    <cellStyle name="貨幣[0]_Apply" xfId="142"/>
    <cellStyle name="連結的儲存格 2" xfId="143"/>
    <cellStyle name="備註 2" xfId="144"/>
    <cellStyle name="超連結 2" xfId="145"/>
    <cellStyle name="超連結 3" xfId="146"/>
    <cellStyle name="說明文字 2" xfId="147"/>
    <cellStyle name="輔色1 2" xfId="148"/>
    <cellStyle name="輔色2 2" xfId="149"/>
    <cellStyle name="輔色3 2" xfId="150"/>
    <cellStyle name="輔色4 2" xfId="151"/>
    <cellStyle name="輔色5 2" xfId="152"/>
    <cellStyle name="輔色6 2" xfId="153"/>
    <cellStyle name="標題 1 2" xfId="154"/>
    <cellStyle name="標題 2 2" xfId="155"/>
    <cellStyle name="標題 3 2" xfId="156"/>
    <cellStyle name="標題 4 2" xfId="157"/>
    <cellStyle name="標題 5" xfId="158"/>
    <cellStyle name="樣式 1" xfId="159"/>
    <cellStyle name="輸入 2" xfId="160"/>
    <cellStyle name="輸出 2" xfId="161"/>
    <cellStyle name="檢查儲存格 2" xfId="162"/>
    <cellStyle name="壞 2" xfId="163"/>
    <cellStyle name="警告文字 2" xfId="1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109</xdr:row>
      <xdr:rowOff>0</xdr:rowOff>
    </xdr:from>
    <xdr:ext cx="15240" cy="76200"/>
    <xdr:pic>
      <xdr:nvPicPr>
        <xdr:cNvPr id="2" name="Picture 13" descr="ecblank">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76200"/>
    <xdr:pic>
      <xdr:nvPicPr>
        <xdr:cNvPr id="3" name="Picture 13" descr="ecblank">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 name="Picture 13" descr="ecblank">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 name="Picture 13" descr="ecblank">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 name="Picture 13" descr="ecblank">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 name="Picture 13" descr="ecblank">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8" name="Picture 13" descr="ecblank">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 name="Picture 13" descr="ecblank">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0" name="Picture 13" descr="ecblank">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 name="Picture 13" descr="ecblank">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 name="Picture 13" descr="ecblank">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3" name="Picture 13" descr="ecblank">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4" name="Picture 13" descr="ecblank">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 name="Picture 13" descr="ecblank">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 name="Picture 13" descr="ecblank">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 name="Picture 13" descr="ecblank">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 name="Picture 13" descr="ecblank">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 name="Picture 13" descr="ecblank">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 name="Picture 13" descr="ecblank">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 name="Picture 13" descr="ecblank">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2" name="Picture 13" descr="ecblank">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3" name="Picture 13" descr="ecblank">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4" name="Picture 13" descr="ecblank">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 name="Picture 13" descr="ecblank">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 name="Picture 13" descr="ecblank">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 name="Picture 13" descr="ecblank">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8" name="Picture 13" descr="ecblank">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9" name="Picture 13" descr="ecblank">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 name="Picture 13" descr="ecblank">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 name="Picture 13" descr="ecblank">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 name="Picture 13" descr="ecblank">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3" name="Picture 13" descr="ecblank">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 name="Picture 13" descr="ecblank">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 name="Picture 13" descr="ecblank">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 name="Picture 13" descr="ecblank">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 name="Picture 13" descr="ecblank">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 name="Picture 13" descr="ecblank">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 name="Picture 13" descr="ecblank">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 name="Picture 13" descr="ecblank">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 name="Picture 13" descr="ecblank">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2" name="Picture 13" descr="ecblank">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3" name="Picture 13" descr="ecblank">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4" name="Picture 13" descr="ecblank">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 name="Picture 13" descr="ecblank">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 name="Picture 13" descr="ecblank">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 name="Picture 13" descr="ecblank">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8" name="Picture 13" descr="ecblank">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9" name="Picture 13" descr="ecblank">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 name="Picture 13" descr="ecblank">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1" name="Picture 13" descr="ecblank">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 name="Picture 13" descr="ecblank">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 name="Picture 13" descr="ecblank">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 name="Picture 13" descr="ecblank">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 name="Picture 13" descr="ecblank">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 name="Picture 13" descr="ecblank">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 name="Picture 13" descr="ecblank">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 name="Picture 13" descr="ecblank">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9" name="Picture 13" descr="ecblank">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 name="Picture 13" descr="ecblank">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 name="Picture 13" descr="ecblank">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 name="Picture 13" descr="ecblank">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3" name="Picture 13" descr="ecblank">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4" name="Picture 13" descr="ecblank">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 name="Picture 13" descr="ecblank">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 name="Picture 13" descr="ecblank">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 name="Picture 13" descr="ecblank">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8" name="Picture 13" descr="ecblank">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 name="Picture 13" descr="ecblank">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0" name="Picture 13" descr="ecblank">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71" name="Picture 13" descr="ecblank">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72" name="Picture 13" descr="ecblank">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3" name="Picture 13" descr="ecblank">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4" name="Picture 13" descr="ecblank">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5" name="Picture 13" descr="ecblank">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76" name="Picture 13" descr="ecblank">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77" name="Picture 13" descr="ecblank">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78" name="Picture 13" descr="ecblank">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79" name="Picture 13" descr="ecblank">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0" name="Picture 13" descr="ecblank">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1" name="Picture 13" descr="ecblank">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2" name="Picture 13" descr="ecblank">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83" name="Picture 13" descr="ecblank">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84" name="Picture 13" descr="ecblank">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5" name="Picture 13" descr="ecblank">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6" name="Picture 13" descr="ecblank">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7" name="Picture 13" descr="ecblank">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8" name="Picture 13" descr="ecblank">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89" name="Picture 13" descr="ecblank">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0" name="Picture 13" descr="ecblank">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1" name="Picture 13" descr="ecblank">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92" name="Picture 13" descr="ecblank">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93" name="Picture 13" descr="ecblank">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94" name="Picture 13" descr="ecblank">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5" name="Picture 13" descr="ecblank">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6" name="Picture 13" descr="ecblank">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97" name="Picture 13" descr="ecblank">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98" name="Picture 13" descr="ecblank">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99" name="Picture 13" descr="ecblank">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0" name="Picture 13" descr="ecblank">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1" name="Picture 13" descr="ecblank">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02" name="Picture 13" descr="ecblank">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03" name="Picture 13" descr="ecblank">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04" name="Picture 13" descr="ecblank">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5" name="Picture 13" descr="ecblank">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6" name="Picture 13" descr="ecblank">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07" name="Picture 13" descr="ecblank">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8" name="Picture 13" descr="ecblank">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09" name="Picture 13" descr="ecblank">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0" name="Picture 13" descr="ecblank">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1" name="Picture 13" descr="ecblank">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2" name="Picture 13" descr="ecblank">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3" name="Picture 13" descr="ecblank">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4" name="Picture 13" descr="ecblank">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5" name="Picture 13" descr="ecblank">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6" name="Picture 13" descr="ecblank">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7" name="Picture 13" descr="ecblank">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18" name="Picture 13" descr="ecblank">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19" name="Picture 13" descr="ecblank">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0" name="Picture 13" descr="ecblank">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1" name="Picture 13" descr="ecblank">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2" name="Picture 13" descr="ecblank">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3" name="Picture 13" descr="ecblank">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24" name="Picture 13" descr="ecblank">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5" name="Picture 13" descr="ecblank">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6" name="Picture 13" descr="ecblank">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27" name="Picture 13" descr="ecblank">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8" name="Picture 13" descr="ecblank">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29" name="Picture 13" descr="ecblank">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0" name="Picture 13" descr="ecblank">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1" name="Picture 13" descr="ecblank">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2" name="Picture 13" descr="ecblank">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33" name="Picture 13" descr="ecblank">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34" name="Picture 13" descr="ecblank">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5" name="Picture 13" descr="ecblank">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6" name="Picture 13" descr="ecblank">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7" name="Picture 13" descr="ecblank">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8" name="Picture 13" descr="ecblank">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39" name="Picture 13" descr="ecblank">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0" name="Picture 13" descr="ecblank">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1" name="Picture 13" descr="ecblank">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2" name="Picture 13" descr="ecblank">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3" name="Picture 13" descr="ecblank">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4" name="Picture 13" descr="ecblank">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5" name="Picture 13" descr="ecblank">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6" name="Picture 13" descr="ecblank">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7" name="Picture 13" descr="ecblank">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48" name="Picture 13" descr="ecblank">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49" name="Picture 13" descr="ecblank">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0" name="Picture 13" descr="ecblank">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1" name="Picture 13" descr="ecblank">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2" name="Picture 13" descr="ecblank">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3" name="Picture 13" descr="ecblank">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4" name="Picture 13" descr="ecblank">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5" name="Picture 13" descr="ecblank">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6" name="Picture 13" descr="ecblank">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7" name="Picture 13" descr="ecblank">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8" name="Picture 13" descr="ecblank">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59" name="Picture 13" descr="ecblank">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0" name="Picture 13" descr="ecblank">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1" name="Picture 13" descr="ecblank">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2" name="Picture 13" descr="ecblank">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3" name="Picture 13" descr="ecblank">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4" name="Picture 13" descr="ecblank">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5" name="Picture 13" descr="ecblank">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6" name="Picture 13" descr="ecblank">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7" name="Picture 13" descr="ecblank">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8" name="Picture 13" descr="ecblank">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69" name="Picture 13" descr="ecblank">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0" name="Picture 13" descr="ecblank">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71" name="Picture 13" descr="ecblank">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2" name="Picture 13" descr="ecblank">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3" name="Picture 13" descr="ecblank">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4" name="Picture 13" descr="ecblank">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5" name="Picture 13" descr="ecblank">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6" name="Picture 13" descr="ecblank">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7" name="Picture 13" descr="ecblank">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8" name="Picture 13" descr="ecblank">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79" name="Picture 13" descr="ecblank">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0" name="Picture 13" descr="ecblank">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1" name="Picture 13" descr="ecblank">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2" name="Picture 13" descr="ecblank">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3" name="Picture 13" descr="ecblank">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4" name="Picture 13" descr="ecblank">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5" name="Picture 13" descr="ecblank">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86" name="Picture 13" descr="ecblank">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87" name="Picture 13" descr="ecblank">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8" name="Picture 13" descr="ecblank">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89" name="Picture 13" descr="ecblank">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0" name="Picture 13" descr="ecblank">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191" name="Picture 13" descr="ecblank">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2" name="Picture 13" descr="ecblank">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3" name="Picture 13" descr="ecblank">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4" name="Picture 13" descr="ecblank">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5" name="Picture 13" descr="ecblank">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6" name="Picture 13" descr="ecblank">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7" name="Picture 13" descr="ecblank">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8" name="Picture 13" descr="ecblank">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199" name="Picture 13" descr="ecblank">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0" name="Picture 13" descr="ecblank">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1" name="Picture 13" descr="ecblank">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2" name="Picture 13" descr="ecblank">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03" name="Picture 13" descr="ecblank">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04" name="Picture 13" descr="ecblank">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05" name="Picture 13" descr="ecblank">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6" name="Picture 13" descr="ecblank">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7" name="Picture 13" descr="ecblank">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08" name="Picture 13" descr="ecblank">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09" name="Picture 13" descr="ecblank">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10" name="Picture 13" descr="ecblank">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1" name="Picture 13" descr="ecblank">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12" name="Picture 13" descr="ecblank">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13" name="Picture 13" descr="ecblank">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4" name="Picture 13" descr="ecblank">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5" name="Picture 13" descr="ecblank">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6" name="Picture 13" descr="ecblank">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7" name="Picture 13" descr="ecblank">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8" name="Picture 13" descr="ecblank">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19" name="Picture 13" descr="ecblank">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0" name="Picture 13" descr="ecblank">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1" name="Picture 13" descr="ecblank">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2" name="Picture 13" descr="ecblank">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23" name="Picture 13" descr="ecblank">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24" name="Picture 13" descr="ecblank">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5" name="Picture 13" descr="ecblank">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6" name="Picture 13" descr="ecblank">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7" name="Picture 13" descr="ecblank">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28" name="Picture 13" descr="ecblank">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29" name="Picture 13" descr="ecblank">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0" name="Picture 13" descr="ecblank">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1" name="Picture 13" descr="ecblank">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32" name="Picture 13" descr="ecblank">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3" name="Picture 13" descr="ecblank">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4" name="Picture 13" descr="ecblank">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35" name="Picture 13" descr="ecblank">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36" name="Picture 13" descr="ecblank">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37" name="Picture 13" descr="ecblank">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8" name="Picture 13" descr="ecblank">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39" name="Picture 13" descr="ecblank">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0" name="Picture 13" descr="ecblank">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1" name="Picture 13" descr="ecblank">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2" name="Picture 13" descr="ecblank">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3" name="Picture 13" descr="ecblank">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4" name="Picture 13" descr="ecblank">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5" name="Picture 13" descr="ecblank">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6" name="Picture 13" descr="ecblank">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7" name="Picture 13" descr="ecblank">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8" name="Picture 13" descr="ecblank">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49" name="Picture 13" descr="ecblank">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50" name="Picture 13" descr="ecblank">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51" name="Picture 13" descr="ecblank">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52" name="Picture 13" descr="ecblank">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53" name="Picture 13" descr="ecblank">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4" name="Picture 13" descr="ecblank">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5" name="Picture 13" descr="ecblank">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6" name="Picture 13" descr="ecblank">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7" name="Picture 13" descr="ecblank">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58" name="Picture 13" descr="ecblank">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59" name="Picture 13" descr="ecblank">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0" name="Picture 13" descr="ecblank">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1" name="Picture 13" descr="ecblank">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62" name="Picture 13" descr="ecblank">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63" name="Picture 13" descr="ecblank">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4" name="Picture 13" descr="ecblank">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65" name="Picture 13" descr="ecblank">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66" name="Picture 13" descr="ecblank">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7" name="Picture 13" descr="ecblank">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8" name="Picture 13" descr="ecblank">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69" name="Picture 13" descr="ecblank">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70" name="Picture 13" descr="ecblank">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71" name="Picture 13" descr="ecblank">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2" name="Picture 13" descr="ecblank">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73" name="Picture 13" descr="ecblank">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4" name="Picture 13" descr="ecblank">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5" name="Picture 13" descr="ecblank">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6" name="Picture 13" descr="ecblank">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77" name="Picture 13" descr="ecblank">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78" name="Picture 13" descr="ecblank">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79" name="Picture 13" descr="ecblank">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0" name="Picture 13" descr="ecblank">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1" name="Picture 13" descr="ecblank">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2" name="Picture 13" descr="ecblank">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3" name="Picture 13" descr="ecblank">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4" name="Picture 13" descr="ecblank">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5" name="Picture 13" descr="ecblank">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6" name="Picture 13" descr="ecblank">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7" name="Picture 13" descr="ecblank">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8" name="Picture 13" descr="ecblank">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89" name="Picture 13" descr="ecblank">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90" name="Picture 13" descr="ecblank">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91" name="Picture 13" descr="ecblank">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2" name="Picture 13" descr="ecblank">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3" name="Picture 13" descr="ecblank">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4" name="Picture 13" descr="ecblank">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5" name="Picture 13" descr="ecblank">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6" name="Picture 13" descr="ecblank">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7" name="Picture 13" descr="ecblank">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298" name="Picture 13" descr="ecblank">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299" name="Picture 13" descr="ecblank">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0" name="Picture 13" descr="ecblank">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1" name="Picture 13" descr="ecblank">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02" name="Picture 13" descr="ecblank">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3" name="Picture 13" descr="ecblank">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4" name="Picture 13" descr="ecblank">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05" name="Picture 13" descr="ecblank">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06" name="Picture 13" descr="ecblank">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07" name="Picture 13" descr="ecblank">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8" name="Picture 13" descr="ecblank">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09" name="Picture 13" descr="ecblank">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10" name="Picture 13" descr="ecblank">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1" name="Picture 13" descr="ecblank">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2" name="Picture 13" descr="ecblank">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3" name="Picture 13" descr="ecblank">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14" name="Picture 13" descr="ecblank">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15" name="Picture 13" descr="ecblank">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6" name="Picture 13" descr="ecblank">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7" name="Picture 13" descr="ecblank">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18" name="Picture 13" descr="ecblank">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19" name="Picture 13" descr="ecblank">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0" name="Picture 13" descr="ecblank">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1" name="Picture 13" descr="ecblank">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2" name="Picture 13" descr="ecblank">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3" name="Picture 13" descr="ecblank">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24" name="Picture 13" descr="ecblank">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25" name="Picture 13" descr="ecblank">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26" name="Picture 13" descr="ecblank">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27" name="Picture 13" descr="ecblank">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28" name="Picture 13" descr="ecblank">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29" name="Picture 13" descr="ecblank">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0" name="Picture 13" descr="ecblank">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1" name="Picture 13" descr="ecblank">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32" name="Picture 13" descr="ecblank">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3" name="Picture 13" descr="ecblank">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34" name="Picture 13" descr="ecblank">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5" name="Picture 13" descr="ecblank">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6" name="Picture 13" descr="ecblank">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37" name="Picture 13" descr="ecblank">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8" name="Picture 13" descr="ecblank">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39" name="Picture 13" descr="ecblank">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40" name="Picture 13" descr="ecblank">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41" name="Picture 13" descr="ecblank">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2" name="Picture 13" descr="ecblank">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3" name="Picture 13" descr="ecblank">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4" name="Picture 13" descr="ecblank">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5" name="Picture 13" descr="ecblank">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46" name="Picture 13" descr="ecblank">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47" name="Picture 13" descr="ecblank">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48" name="Picture 13" descr="ecblank">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49" name="Picture 13" descr="ecblank">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50" name="Picture 13" descr="ecblank">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76200"/>
    <xdr:pic>
      <xdr:nvPicPr>
        <xdr:cNvPr id="351" name="Picture 13" descr="ecblank">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76200"/>
    <xdr:pic>
      <xdr:nvPicPr>
        <xdr:cNvPr id="352" name="Picture 13" descr="ecblank">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3" name="Picture 13" descr="ecblank">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4" name="Picture 13" descr="ecblank">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5" name="Picture 13" descr="ecblank">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6" name="Picture 13" descr="ecblank">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7" name="Picture 13" descr="ecblank">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8" name="Picture 13" descr="ecblank">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59" name="Picture 13" descr="ecblank">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0" name="Picture 13" descr="ecblank">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1" name="Picture 13" descr="ecblank">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2" name="Picture 13" descr="ecblank">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3" name="Picture 13" descr="ecblank">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4" name="Picture 13" descr="ecblank">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5" name="Picture 13" descr="ecblank">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6" name="Picture 13" descr="ecblank">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7" name="Picture 13" descr="ecblank">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8" name="Picture 13" descr="ecblank">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69" name="Picture 13" descr="ecblank">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0" name="Picture 13" descr="ecblank">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71" name="Picture 13" descr="ecblank">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72" name="Picture 13" descr="ecblank">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3" name="Picture 13" descr="ecblank">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4" name="Picture 13" descr="ecblank">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5" name="Picture 13" descr="ecblank">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6" name="Picture 13" descr="ecblank">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7" name="Picture 13" descr="ecblank">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78" name="Picture 13" descr="ecblank">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79" name="Picture 13" descr="ecblank">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80" name="Picture 13" descr="ecblank">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381" name="Picture 13" descr="ecblank">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2" name="Picture 13" descr="ecblank">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3" name="Picture 13" descr="ecblank">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4" name="Picture 13" descr="ecblank">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5" name="Picture 13" descr="ecblank">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6" name="Picture 13" descr="ecblank">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7" name="Picture 13" descr="ecblank">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8" name="Picture 13" descr="ecblank">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89" name="Picture 13" descr="ecblank">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0" name="Picture 13" descr="ecblank">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1" name="Picture 13" descr="ecblank">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2" name="Picture 13" descr="ecblank">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3" name="Picture 13" descr="ecblank">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4" name="Picture 13" descr="ecblank">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5" name="Picture 13" descr="ecblank">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6" name="Picture 13" descr="ecblank">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7" name="Picture 13" descr="ecblank">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8" name="Picture 13" descr="ecblank">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399" name="Picture 13" descr="ecblank">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00" name="Picture 13" descr="ecblank">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1" name="Picture 13" descr="ecblank">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2" name="Picture 13" descr="ecblank">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3" name="Picture 13" descr="ecblank">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4" name="Picture 13" descr="ecblank">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5" name="Picture 13" descr="ecblank">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6" name="Picture 13" descr="ecblank">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7" name="Picture 13" descr="ecblank">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8" name="Picture 13" descr="ecblank">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09" name="Picture 13" descr="ecblank">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0" name="Picture 13" descr="ecblank">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1" name="Picture 13" descr="ecblank">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2" name="Picture 13" descr="ecblank">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3" name="Picture 13" descr="ecblank">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4" name="Picture 13" descr="ecblank">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15" name="Picture 13" descr="ecblank">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16" name="Picture 13" descr="ecblank">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7" name="Picture 13" descr="ecblank">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8" name="Picture 13" descr="ecblank">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19" name="Picture 13" descr="ecblank">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0" name="Picture 13" descr="ecblank">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1" name="Picture 13" descr="ecblank">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22" name="Picture 13" descr="ecblank">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23" name="Picture 13" descr="ecblank">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24" name="Picture 13" descr="ecblank">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25" name="Picture 13" descr="ecblank">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6" name="Picture 13" descr="ecblank">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7" name="Picture 13" descr="ecblank">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8" name="Picture 13" descr="ecblank">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29" name="Picture 13" descr="ecblank">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0" name="Picture 13" descr="ecblank">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1" name="Picture 13" descr="ecblank">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32" name="Picture 13" descr="ecblank">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33" name="Picture 13" descr="ecblank">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4" name="Picture 13" descr="ecblank">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5" name="Picture 13" descr="ecblank">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6" name="Picture 13" descr="ecblank">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7" name="Picture 13" descr="ecblank">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38" name="Picture 13" descr="ecblank">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39" name="Picture 13" descr="ecblank">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40" name="Picture 13" descr="ecblank">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1" name="Picture 13" descr="ecblank">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2" name="Picture 13" descr="ecblank">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3" name="Picture 13" descr="ecblank">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44" name="Picture 13" descr="ecblank">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45" name="Picture 13" descr="ecblank">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46" name="Picture 13" descr="ecblank">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7" name="Picture 13" descr="ecblank">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8" name="Picture 13" descr="ecblank">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49" name="Picture 13" descr="ecblank">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50" name="Picture 13" descr="ecblank">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1" name="Picture 13" descr="ecblank">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2" name="Picture 13" descr="ecblank">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3" name="Picture 13" descr="ecblank">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54" name="Picture 13" descr="ecblank">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55" name="Picture 13" descr="ecblank">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6" name="Picture 13" descr="ecblank">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57" name="Picture 13" descr="ecblank">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58" name="Picture 13" descr="ecblank">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59" name="Picture 13" descr="ecblank">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0" name="Picture 13" descr="ecblank">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1" name="Picture 13" descr="ecblank">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2" name="Picture 13" descr="ecblank">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3" name="Picture 13" descr="ecblank">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4" name="Picture 13" descr="ecblank">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5" name="Picture 13" descr="ecblank">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6" name="Picture 13" descr="ecblank">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7" name="Picture 13" descr="ecblank">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68" name="Picture 13" descr="ecblank">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69" name="Picture 13" descr="ecblank">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0" name="Picture 13" descr="ecblank">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1" name="Picture 13" descr="ecblank">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2" name="Picture 13" descr="ecblank">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73" name="Picture 13" descr="ecblank">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4" name="Picture 13" descr="ecblank">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5" name="Picture 13" descr="ecblank">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76" name="Picture 13" descr="ecblank">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7" name="Picture 13" descr="ecblank">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78" name="Picture 13" descr="ecblank">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79" name="Picture 13" descr="ecblank">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0" name="Picture 13" descr="ecblank">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1" name="Picture 13" descr="ecblank">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82" name="Picture 13" descr="ecblank">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83" name="Picture 13" descr="ecblank">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4" name="Picture 13" descr="ecblank">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5" name="Picture 13" descr="ecblank">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6" name="Picture 13" descr="ecblank">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7" name="Picture 13" descr="ecblank">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8" name="Picture 13" descr="ecblank">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89" name="Picture 13" descr="ecblank">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0" name="Picture 13" descr="ecblank">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1" name="Picture 13" descr="ecblank">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2" name="Picture 13" descr="ecblank">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3" name="Picture 13" descr="ecblank">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4" name="Picture 13" descr="ecblank">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5" name="Picture 13" descr="ecblank">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6" name="Picture 13" descr="ecblank">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497" name="Picture 13" descr="ecblank">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98" name="Picture 13" descr="ecblank">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499" name="Picture 13" descr="ecblank">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0" name="Picture 13" descr="ecblank">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1" name="Picture 13" descr="ecblank">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2" name="Picture 13" descr="ecblank">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3" name="Picture 13" descr="ecblank">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4" name="Picture 13" descr="ecblank">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5" name="Picture 13" descr="ecblank">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6" name="Picture 13" descr="ecblank">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7" name="Picture 13" descr="ecblank">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8" name="Picture 13" descr="ecblank">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09" name="Picture 13" descr="ecblank">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0" name="Picture 13" descr="ecblank">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1" name="Picture 13" descr="ecblank">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2" name="Picture 13" descr="ecblank">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3" name="Picture 13" descr="ecblank">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4" name="Picture 13" descr="ecblank">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5" name="Picture 13" descr="ecblank">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6" name="Picture 13" descr="ecblank">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7" name="Picture 13" descr="ecblank">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8" name="Picture 13" descr="ecblank">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19" name="Picture 13" descr="ecblank">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20" name="Picture 13" descr="ecblank">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1" name="Picture 13" descr="ecblank">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2" name="Picture 13" descr="ecblank">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3" name="Picture 13" descr="ecblank">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4" name="Picture 13" descr="ecblank">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5" name="Picture 13" descr="ecblank">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6" name="Picture 13" descr="ecblank">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7" name="Picture 13" descr="ecblank">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8" name="Picture 13" descr="ecblank">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29" name="Picture 13" descr="ecblank">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0" name="Picture 13" descr="ecblank">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1" name="Picture 13" descr="ecblank">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2" name="Picture 13" descr="ecblank">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3" name="Picture 13" descr="ecblank">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4" name="Picture 13" descr="ecblank">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35" name="Picture 13" descr="ecblank">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36" name="Picture 13" descr="ecblank">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7" name="Picture 13" descr="ecblank">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8" name="Picture 13" descr="ecblank">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39" name="Picture 13" descr="ecblank">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40" name="Picture 13" descr="ecblank">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1" name="Picture 13" descr="ecblank">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2" name="Picture 13" descr="ecblank">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3" name="Picture 13" descr="ecblank">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4" name="Picture 13" descr="ecblank">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5" name="Picture 13" descr="ecblank">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6" name="Picture 13" descr="ecblank">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7" name="Picture 13" descr="ecblank">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8" name="Picture 13" descr="ecblank">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49" name="Picture 13" descr="ecblank">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0" name="Picture 13" descr="ecblank">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1" name="Picture 13" descr="ecblank">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52" name="Picture 13" descr="ecblank">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53" name="Picture 13" descr="ecblank">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54" name="Picture 13" descr="ecblank">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5" name="Picture 13" descr="ecblank">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6" name="Picture 13" descr="ecblank">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57" name="Picture 13" descr="ecblank">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58" name="Picture 13" descr="ecblank">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59" name="Picture 13" descr="ecblank">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0" name="Picture 13" descr="ecblank">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61" name="Picture 13" descr="ecblank">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62" name="Picture 13" descr="ecblank">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3" name="Picture 13" descr="ecblank">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4" name="Picture 13" descr="ecblank">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5" name="Picture 13" descr="ecblank">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6" name="Picture 13" descr="ecblank">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7" name="Picture 13" descr="ecblank">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8" name="Picture 13" descr="ecblank">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69" name="Picture 13" descr="ecblank">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0" name="Picture 13" descr="ecblank">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1" name="Picture 13" descr="ecblank">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72" name="Picture 13" descr="ecblank">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73" name="Picture 13" descr="ecblank">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4" name="Picture 13" descr="ecblank">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5" name="Picture 13" descr="ecblank">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6" name="Picture 13" descr="ecblank">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7" name="Picture 13" descr="ecblank">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78" name="Picture 13" descr="ecblank">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79" name="Picture 13" descr="ecblank">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0" name="Picture 13" descr="ecblank">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81" name="Picture 13" descr="ecblank">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2" name="Picture 13" descr="ecblank">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3" name="Picture 13" descr="ecblank">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84" name="Picture 13" descr="ecblank">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85" name="Picture 13" descr="ecblank">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86" name="Picture 13" descr="ecblank">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7" name="Picture 13" descr="ecblank">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588" name="Picture 13" descr="ecblank">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89" name="Picture 13" descr="ecblank">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0" name="Picture 13" descr="ecblank">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1" name="Picture 13" descr="ecblank">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2" name="Picture 13" descr="ecblank">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3" name="Picture 13" descr="ecblank">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4" name="Picture 13" descr="ecblank">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5" name="Picture 13" descr="ecblank">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6" name="Picture 13" descr="ecblank">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7" name="Picture 13" descr="ecblank">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8" name="Picture 13" descr="ecblank">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599" name="Picture 13" descr="ecblank">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00" name="Picture 13" descr="ecblank">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01" name="Picture 13" descr="ecblank">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02" name="Picture 13" descr="ecblank">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3" name="Picture 13" descr="ecblank">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4" name="Picture 13" descr="ecblank">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5" name="Picture 13" descr="ecblank">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6" name="Picture 13" descr="ecblank">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7" name="Picture 13" descr="ecblank">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08" name="Picture 13" descr="ecblank">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09" name="Picture 13" descr="ecblank">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0" name="Picture 13" descr="ecblank">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11" name="Picture 13" descr="ecblank">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12" name="Picture 13" descr="ecblank">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3" name="Picture 13" descr="ecblank">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14" name="Picture 13" descr="ecblank">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15" name="Picture 13" descr="ecblank">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6" name="Picture 13" descr="ecblank">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7" name="Picture 13" descr="ecblank">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18" name="Picture 13" descr="ecblank">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19" name="Picture 13" descr="ecblank">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20" name="Picture 13" descr="ecblank">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1" name="Picture 13" descr="ecblank">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22" name="Picture 13" descr="ecblank">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3" name="Picture 13" descr="ecblank">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4" name="Picture 13" descr="ecblank">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5" name="Picture 13" descr="ecblank">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26" name="Picture 13" descr="ecblank">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27" name="Picture 13" descr="ecblank">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28" name="Picture 13" descr="ecblank">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29" name="Picture 13" descr="ecblank">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0" name="Picture 13" descr="ecblank">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1" name="Picture 13" descr="ecblank">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2" name="Picture 13" descr="ecblank">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3" name="Picture 13" descr="ecblank">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4" name="Picture 13" descr="ecblank">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5" name="Picture 13" descr="ecblank">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6" name="Picture 13" descr="ecblank">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7" name="Picture 13" descr="ecblank">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38" name="Picture 13" descr="ecblank">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39" name="Picture 13" descr="ecblank">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40" name="Picture 13" descr="ecblank">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1" name="Picture 13" descr="ecblank">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2" name="Picture 13" descr="ecblank">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3" name="Picture 13" descr="ecblank">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4" name="Picture 13" descr="ecblank">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5" name="Picture 13" descr="ecblank">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6" name="Picture 13" descr="ecblank">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7" name="Picture 13" descr="ecblank">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48" name="Picture 13" descr="ecblank">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49" name="Picture 13" descr="ecblank">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50" name="Picture 13" descr="ecblank">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1" name="Picture 13" descr="ecblank">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52" name="Picture 13" descr="ecblank">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53" name="Picture 13" descr="ecblank">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4" name="Picture 13" descr="ecblank">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5" name="Picture 13" descr="ecblank">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6" name="Picture 13" descr="ecblank">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57" name="Picture 13" descr="ecblank">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58" name="Picture 13" descr="ecblank">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59" name="Picture 13" descr="ecblank">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0" name="Picture 13" descr="ecblank">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1" name="Picture 13" descr="ecblank">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2" name="Picture 13" descr="ecblank">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63" name="Picture 13" descr="ecblank">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64" name="Picture 13" descr="ecblank">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5" name="Picture 13" descr="ecblank">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6" name="Picture 13" descr="ecblank">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7" name="Picture 13" descr="ecblank">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68" name="Picture 13" descr="ecblank">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69" name="Picture 13" descr="ecblank">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0" name="Picture 13" descr="ecblank">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1" name="Picture 13" descr="ecblank">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2" name="Picture 13" descr="ecblank">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73" name="Picture 13" descr="ecblank">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74" name="Picture 13" descr="ecblank">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75" name="Picture 13" descr="ecblank">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6" name="Picture 13" descr="ecblank">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77" name="Picture 13" descr="ecblank">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78" name="Picture 13" descr="ecblank">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79" name="Picture 13" descr="ecblank">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0" name="Picture 13" descr="ecblank">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81" name="Picture 13" descr="ecblank">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2" name="Picture 13" descr="ecblank">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83" name="Picture 13" descr="ecblank">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4" name="Picture 13" descr="ecblank">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5" name="Picture 13" descr="ecblank">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86" name="Picture 13" descr="ecblank">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7" name="Picture 13" descr="ecblank">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8" name="Picture 13" descr="ecblank">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89" name="Picture 13" descr="ecblank">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90" name="Picture 13" descr="ecblank">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1" name="Picture 13" descr="ecblank">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2" name="Picture 13" descr="ecblank">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3" name="Picture 13" descr="ecblank">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4" name="Picture 13" descr="ecblank">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5240" cy="406400"/>
    <xdr:pic>
      <xdr:nvPicPr>
        <xdr:cNvPr id="695" name="Picture 13" descr="ecblank">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96" name="Picture 13" descr="ecblank">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97" name="Picture 13" descr="ecblank">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98" name="Picture 13" descr="ecblank">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7620" cy="7620"/>
    <xdr:pic>
      <xdr:nvPicPr>
        <xdr:cNvPr id="699" name="Picture 13" descr="ecblank">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8452104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11</xdr:row>
      <xdr:rowOff>0</xdr:rowOff>
    </xdr:from>
    <xdr:ext cx="9525" cy="9525"/>
    <xdr:pic>
      <xdr:nvPicPr>
        <xdr:cNvPr id="2" name="Picture 13" descr="ecblank">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 name="Picture 13" descr="ecblank">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 name="Picture 13" descr="ecblank">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 name="Picture 13" descr="ecblank">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 name="Picture 13" descr="ecblank">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 name="Picture 13" descr="ecblank">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 name="Picture 13" descr="ecblank">
          <a:extLst>
            <a:ext uri="{FF2B5EF4-FFF2-40B4-BE49-F238E27FC236}">
              <a16:creationId xmlns:a16="http://schemas.microsoft.com/office/drawing/2014/main" xmlns="" id="{00000000-0008-0000-0100-00000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 name="Picture 13" descr="ecblank">
          <a:extLst>
            <a:ext uri="{FF2B5EF4-FFF2-40B4-BE49-F238E27FC236}">
              <a16:creationId xmlns:a16="http://schemas.microsoft.com/office/drawing/2014/main" xmlns="" id="{00000000-0008-0000-0100-00000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0" name="Picture 13" descr="ecblank">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1" name="Picture 13" descr="ecblank">
          <a:extLst>
            <a:ext uri="{FF2B5EF4-FFF2-40B4-BE49-F238E27FC236}">
              <a16:creationId xmlns:a16="http://schemas.microsoft.com/office/drawing/2014/main" xmlns="" id="{00000000-0008-0000-0100-00000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2" name="Picture 13" descr="ecblank">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3" name="Picture 13" descr="ecblank">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4" name="Picture 13" descr="ecblank">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5" name="Picture 13" descr="ecblank">
          <a:extLst>
            <a:ext uri="{FF2B5EF4-FFF2-40B4-BE49-F238E27FC236}">
              <a16:creationId xmlns:a16="http://schemas.microsoft.com/office/drawing/2014/main" xmlns="" id="{00000000-0008-0000-0100-00000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6" name="Picture 13" descr="ecblank">
          <a:extLst>
            <a:ext uri="{FF2B5EF4-FFF2-40B4-BE49-F238E27FC236}">
              <a16:creationId xmlns:a16="http://schemas.microsoft.com/office/drawing/2014/main" xmlns="" id="{00000000-0008-0000-0100-00001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7" name="Picture 13" descr="ecblank">
          <a:extLst>
            <a:ext uri="{FF2B5EF4-FFF2-40B4-BE49-F238E27FC236}">
              <a16:creationId xmlns:a16="http://schemas.microsoft.com/office/drawing/2014/main" xmlns="" id="{00000000-0008-0000-0100-00001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8" name="Picture 13" descr="ecblank">
          <a:extLst>
            <a:ext uri="{FF2B5EF4-FFF2-40B4-BE49-F238E27FC236}">
              <a16:creationId xmlns:a16="http://schemas.microsoft.com/office/drawing/2014/main" xmlns="" id="{00000000-0008-0000-0100-00001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9" name="Picture 13" descr="ecblank">
          <a:extLst>
            <a:ext uri="{FF2B5EF4-FFF2-40B4-BE49-F238E27FC236}">
              <a16:creationId xmlns:a16="http://schemas.microsoft.com/office/drawing/2014/main" xmlns="" id="{00000000-0008-0000-0100-00001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0" name="Picture 13" descr="ecblank">
          <a:extLst>
            <a:ext uri="{FF2B5EF4-FFF2-40B4-BE49-F238E27FC236}">
              <a16:creationId xmlns:a16="http://schemas.microsoft.com/office/drawing/2014/main" xmlns="" id="{00000000-0008-0000-0100-00001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1" name="Picture 13" descr="ecblank">
          <a:extLst>
            <a:ext uri="{FF2B5EF4-FFF2-40B4-BE49-F238E27FC236}">
              <a16:creationId xmlns:a16="http://schemas.microsoft.com/office/drawing/2014/main" xmlns="" id="{00000000-0008-0000-0100-00001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2" name="Picture 13" descr="ecblank">
          <a:extLst>
            <a:ext uri="{FF2B5EF4-FFF2-40B4-BE49-F238E27FC236}">
              <a16:creationId xmlns:a16="http://schemas.microsoft.com/office/drawing/2014/main" xmlns="" id="{00000000-0008-0000-0100-00001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3" name="Picture 13" descr="ecblank">
          <a:extLst>
            <a:ext uri="{FF2B5EF4-FFF2-40B4-BE49-F238E27FC236}">
              <a16:creationId xmlns:a16="http://schemas.microsoft.com/office/drawing/2014/main" xmlns="" id="{00000000-0008-0000-0100-00001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4" name="Picture 13" descr="ecblank">
          <a:extLst>
            <a:ext uri="{FF2B5EF4-FFF2-40B4-BE49-F238E27FC236}">
              <a16:creationId xmlns:a16="http://schemas.microsoft.com/office/drawing/2014/main" xmlns="" id="{00000000-0008-0000-0100-00001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5" name="Picture 13" descr="ecblank">
          <a:extLst>
            <a:ext uri="{FF2B5EF4-FFF2-40B4-BE49-F238E27FC236}">
              <a16:creationId xmlns:a16="http://schemas.microsoft.com/office/drawing/2014/main" xmlns="" id="{00000000-0008-0000-0100-00001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6" name="Picture 13" descr="ecblank">
          <a:extLst>
            <a:ext uri="{FF2B5EF4-FFF2-40B4-BE49-F238E27FC236}">
              <a16:creationId xmlns:a16="http://schemas.microsoft.com/office/drawing/2014/main" xmlns="" id="{00000000-0008-0000-0100-00001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7" name="Picture 13" descr="ecblank">
          <a:extLst>
            <a:ext uri="{FF2B5EF4-FFF2-40B4-BE49-F238E27FC236}">
              <a16:creationId xmlns:a16="http://schemas.microsoft.com/office/drawing/2014/main" xmlns="" id="{00000000-0008-0000-0100-00001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8" name="Picture 13" descr="ecblank">
          <a:extLst>
            <a:ext uri="{FF2B5EF4-FFF2-40B4-BE49-F238E27FC236}">
              <a16:creationId xmlns:a16="http://schemas.microsoft.com/office/drawing/2014/main" xmlns="" id="{00000000-0008-0000-0100-00001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9" name="Picture 13" descr="ecblank">
          <a:extLst>
            <a:ext uri="{FF2B5EF4-FFF2-40B4-BE49-F238E27FC236}">
              <a16:creationId xmlns:a16="http://schemas.microsoft.com/office/drawing/2014/main" xmlns="" id="{00000000-0008-0000-0100-00001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0" name="Picture 13" descr="ecblank">
          <a:extLst>
            <a:ext uri="{FF2B5EF4-FFF2-40B4-BE49-F238E27FC236}">
              <a16:creationId xmlns:a16="http://schemas.microsoft.com/office/drawing/2014/main" xmlns="" id="{00000000-0008-0000-0100-00001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1" name="Picture 13" descr="ecblank">
          <a:extLst>
            <a:ext uri="{FF2B5EF4-FFF2-40B4-BE49-F238E27FC236}">
              <a16:creationId xmlns:a16="http://schemas.microsoft.com/office/drawing/2014/main" xmlns="" id="{00000000-0008-0000-0100-00001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2" name="Picture 13" descr="ecblank">
          <a:extLst>
            <a:ext uri="{FF2B5EF4-FFF2-40B4-BE49-F238E27FC236}">
              <a16:creationId xmlns:a16="http://schemas.microsoft.com/office/drawing/2014/main" xmlns="" id="{00000000-0008-0000-0100-00002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3" name="Picture 13" descr="ecblank">
          <a:extLst>
            <a:ext uri="{FF2B5EF4-FFF2-40B4-BE49-F238E27FC236}">
              <a16:creationId xmlns:a16="http://schemas.microsoft.com/office/drawing/2014/main" xmlns="" id="{00000000-0008-0000-0100-00002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4" name="Picture 13" descr="ecblank">
          <a:extLst>
            <a:ext uri="{FF2B5EF4-FFF2-40B4-BE49-F238E27FC236}">
              <a16:creationId xmlns:a16="http://schemas.microsoft.com/office/drawing/2014/main" xmlns="" id="{00000000-0008-0000-0100-00002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5" name="Picture 13" descr="ecblank">
          <a:extLst>
            <a:ext uri="{FF2B5EF4-FFF2-40B4-BE49-F238E27FC236}">
              <a16:creationId xmlns:a16="http://schemas.microsoft.com/office/drawing/2014/main" xmlns="" id="{00000000-0008-0000-0100-00002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6" name="Picture 13" descr="ecblank">
          <a:extLst>
            <a:ext uri="{FF2B5EF4-FFF2-40B4-BE49-F238E27FC236}">
              <a16:creationId xmlns:a16="http://schemas.microsoft.com/office/drawing/2014/main" xmlns="" id="{00000000-0008-0000-0100-00002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7" name="Picture 13" descr="ecblank">
          <a:extLst>
            <a:ext uri="{FF2B5EF4-FFF2-40B4-BE49-F238E27FC236}">
              <a16:creationId xmlns:a16="http://schemas.microsoft.com/office/drawing/2014/main" xmlns="" id="{00000000-0008-0000-0100-00002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8" name="Picture 13" descr="ecblank">
          <a:extLst>
            <a:ext uri="{FF2B5EF4-FFF2-40B4-BE49-F238E27FC236}">
              <a16:creationId xmlns:a16="http://schemas.microsoft.com/office/drawing/2014/main" xmlns="" id="{00000000-0008-0000-0100-00002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9" name="Picture 13" descr="ecblank">
          <a:extLst>
            <a:ext uri="{FF2B5EF4-FFF2-40B4-BE49-F238E27FC236}">
              <a16:creationId xmlns:a16="http://schemas.microsoft.com/office/drawing/2014/main" xmlns="" id="{00000000-0008-0000-0100-00002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0" name="Picture 13" descr="ecblank">
          <a:extLst>
            <a:ext uri="{FF2B5EF4-FFF2-40B4-BE49-F238E27FC236}">
              <a16:creationId xmlns:a16="http://schemas.microsoft.com/office/drawing/2014/main" xmlns="" id="{00000000-0008-0000-0100-00002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1" name="Picture 13" descr="ecblank">
          <a:extLst>
            <a:ext uri="{FF2B5EF4-FFF2-40B4-BE49-F238E27FC236}">
              <a16:creationId xmlns:a16="http://schemas.microsoft.com/office/drawing/2014/main" xmlns="" id="{00000000-0008-0000-0100-00002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2" name="Picture 13" descr="ecblank">
          <a:extLst>
            <a:ext uri="{FF2B5EF4-FFF2-40B4-BE49-F238E27FC236}">
              <a16:creationId xmlns:a16="http://schemas.microsoft.com/office/drawing/2014/main" xmlns="" id="{00000000-0008-0000-0100-00002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3" name="Picture 13" descr="ecblank">
          <a:extLst>
            <a:ext uri="{FF2B5EF4-FFF2-40B4-BE49-F238E27FC236}">
              <a16:creationId xmlns:a16="http://schemas.microsoft.com/office/drawing/2014/main" xmlns="" id="{00000000-0008-0000-0100-00002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4" name="Picture 13" descr="ecblank">
          <a:extLst>
            <a:ext uri="{FF2B5EF4-FFF2-40B4-BE49-F238E27FC236}">
              <a16:creationId xmlns:a16="http://schemas.microsoft.com/office/drawing/2014/main" xmlns="" id="{00000000-0008-0000-0100-00002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5" name="Picture 13" descr="ecblank">
          <a:extLst>
            <a:ext uri="{FF2B5EF4-FFF2-40B4-BE49-F238E27FC236}">
              <a16:creationId xmlns:a16="http://schemas.microsoft.com/office/drawing/2014/main" xmlns="" id="{00000000-0008-0000-0100-00002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6" name="Picture 13" descr="ecblank">
          <a:extLst>
            <a:ext uri="{FF2B5EF4-FFF2-40B4-BE49-F238E27FC236}">
              <a16:creationId xmlns:a16="http://schemas.microsoft.com/office/drawing/2014/main" xmlns="" id="{00000000-0008-0000-0100-00002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7" name="Picture 13" descr="ecblank">
          <a:extLst>
            <a:ext uri="{FF2B5EF4-FFF2-40B4-BE49-F238E27FC236}">
              <a16:creationId xmlns:a16="http://schemas.microsoft.com/office/drawing/2014/main" xmlns="" id="{00000000-0008-0000-0100-00002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8" name="Picture 13" descr="ecblank">
          <a:extLst>
            <a:ext uri="{FF2B5EF4-FFF2-40B4-BE49-F238E27FC236}">
              <a16:creationId xmlns:a16="http://schemas.microsoft.com/office/drawing/2014/main" xmlns="" id="{00000000-0008-0000-0100-00003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9" name="Picture 13" descr="ecblank">
          <a:extLst>
            <a:ext uri="{FF2B5EF4-FFF2-40B4-BE49-F238E27FC236}">
              <a16:creationId xmlns:a16="http://schemas.microsoft.com/office/drawing/2014/main" xmlns="" id="{00000000-0008-0000-0100-00003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0" name="Picture 13" descr="ecblank">
          <a:extLst>
            <a:ext uri="{FF2B5EF4-FFF2-40B4-BE49-F238E27FC236}">
              <a16:creationId xmlns:a16="http://schemas.microsoft.com/office/drawing/2014/main" xmlns="" id="{00000000-0008-0000-0100-00003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1" name="Picture 13" descr="ecblank">
          <a:extLst>
            <a:ext uri="{FF2B5EF4-FFF2-40B4-BE49-F238E27FC236}">
              <a16:creationId xmlns:a16="http://schemas.microsoft.com/office/drawing/2014/main" xmlns="" id="{00000000-0008-0000-0100-00003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2" name="Picture 13" descr="ecblank">
          <a:extLst>
            <a:ext uri="{FF2B5EF4-FFF2-40B4-BE49-F238E27FC236}">
              <a16:creationId xmlns:a16="http://schemas.microsoft.com/office/drawing/2014/main" xmlns="" id="{00000000-0008-0000-0100-00003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3" name="Picture 13" descr="ecblank">
          <a:extLst>
            <a:ext uri="{FF2B5EF4-FFF2-40B4-BE49-F238E27FC236}">
              <a16:creationId xmlns:a16="http://schemas.microsoft.com/office/drawing/2014/main" xmlns="" id="{00000000-0008-0000-0100-00003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4" name="Picture 13" descr="ecblank">
          <a:extLst>
            <a:ext uri="{FF2B5EF4-FFF2-40B4-BE49-F238E27FC236}">
              <a16:creationId xmlns:a16="http://schemas.microsoft.com/office/drawing/2014/main" xmlns="" id="{00000000-0008-0000-0100-00003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5" name="Picture 13" descr="ecblank">
          <a:extLst>
            <a:ext uri="{FF2B5EF4-FFF2-40B4-BE49-F238E27FC236}">
              <a16:creationId xmlns:a16="http://schemas.microsoft.com/office/drawing/2014/main" xmlns="" id="{00000000-0008-0000-0100-00003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6" name="Picture 13" descr="ecblank">
          <a:extLst>
            <a:ext uri="{FF2B5EF4-FFF2-40B4-BE49-F238E27FC236}">
              <a16:creationId xmlns:a16="http://schemas.microsoft.com/office/drawing/2014/main" xmlns="" id="{00000000-0008-0000-0100-00003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7" name="Picture 13" descr="ecblank">
          <a:extLst>
            <a:ext uri="{FF2B5EF4-FFF2-40B4-BE49-F238E27FC236}">
              <a16:creationId xmlns:a16="http://schemas.microsoft.com/office/drawing/2014/main" xmlns="" id="{00000000-0008-0000-0100-00003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8" name="Picture 13" descr="ecblank">
          <a:extLst>
            <a:ext uri="{FF2B5EF4-FFF2-40B4-BE49-F238E27FC236}">
              <a16:creationId xmlns:a16="http://schemas.microsoft.com/office/drawing/2014/main" xmlns="" id="{00000000-0008-0000-0100-00003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9" name="Picture 13" descr="ecblank">
          <a:extLst>
            <a:ext uri="{FF2B5EF4-FFF2-40B4-BE49-F238E27FC236}">
              <a16:creationId xmlns:a16="http://schemas.microsoft.com/office/drawing/2014/main" xmlns="" id="{00000000-0008-0000-0100-00003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0" name="Picture 13" descr="ecblank">
          <a:extLst>
            <a:ext uri="{FF2B5EF4-FFF2-40B4-BE49-F238E27FC236}">
              <a16:creationId xmlns:a16="http://schemas.microsoft.com/office/drawing/2014/main" xmlns="" id="{00000000-0008-0000-0100-00003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1" name="Picture 13" descr="ecblank">
          <a:extLst>
            <a:ext uri="{FF2B5EF4-FFF2-40B4-BE49-F238E27FC236}">
              <a16:creationId xmlns:a16="http://schemas.microsoft.com/office/drawing/2014/main" xmlns="" id="{00000000-0008-0000-0100-00003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2" name="Picture 13" descr="ecblank">
          <a:extLst>
            <a:ext uri="{FF2B5EF4-FFF2-40B4-BE49-F238E27FC236}">
              <a16:creationId xmlns:a16="http://schemas.microsoft.com/office/drawing/2014/main" xmlns="" id="{00000000-0008-0000-0100-00003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3" name="Picture 13" descr="ecblank">
          <a:extLst>
            <a:ext uri="{FF2B5EF4-FFF2-40B4-BE49-F238E27FC236}">
              <a16:creationId xmlns:a16="http://schemas.microsoft.com/office/drawing/2014/main" xmlns="" id="{00000000-0008-0000-0100-00003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4" name="Picture 13" descr="ecblank">
          <a:extLst>
            <a:ext uri="{FF2B5EF4-FFF2-40B4-BE49-F238E27FC236}">
              <a16:creationId xmlns:a16="http://schemas.microsoft.com/office/drawing/2014/main" xmlns="" id="{00000000-0008-0000-0100-00004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5" name="Picture 13" descr="ecblank">
          <a:extLst>
            <a:ext uri="{FF2B5EF4-FFF2-40B4-BE49-F238E27FC236}">
              <a16:creationId xmlns:a16="http://schemas.microsoft.com/office/drawing/2014/main" xmlns="" id="{00000000-0008-0000-0100-00004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6" name="Picture 13" descr="ecblank">
          <a:extLst>
            <a:ext uri="{FF2B5EF4-FFF2-40B4-BE49-F238E27FC236}">
              <a16:creationId xmlns:a16="http://schemas.microsoft.com/office/drawing/2014/main" xmlns="" id="{00000000-0008-0000-0100-00004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7" name="Picture 13" descr="ecblank">
          <a:extLst>
            <a:ext uri="{FF2B5EF4-FFF2-40B4-BE49-F238E27FC236}">
              <a16:creationId xmlns:a16="http://schemas.microsoft.com/office/drawing/2014/main" xmlns="" id="{00000000-0008-0000-0100-00004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8" name="Picture 13" descr="ecblank">
          <a:extLst>
            <a:ext uri="{FF2B5EF4-FFF2-40B4-BE49-F238E27FC236}">
              <a16:creationId xmlns:a16="http://schemas.microsoft.com/office/drawing/2014/main" xmlns="" id="{00000000-0008-0000-0100-00004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9" name="Picture 13" descr="ecblank">
          <a:extLst>
            <a:ext uri="{FF2B5EF4-FFF2-40B4-BE49-F238E27FC236}">
              <a16:creationId xmlns:a16="http://schemas.microsoft.com/office/drawing/2014/main" xmlns="" id="{00000000-0008-0000-0100-00004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0" name="Picture 13" descr="ecblank">
          <a:extLst>
            <a:ext uri="{FF2B5EF4-FFF2-40B4-BE49-F238E27FC236}">
              <a16:creationId xmlns:a16="http://schemas.microsoft.com/office/drawing/2014/main" xmlns="" id="{00000000-0008-0000-0100-00004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1" name="Picture 13" descr="ecblank">
          <a:extLst>
            <a:ext uri="{FF2B5EF4-FFF2-40B4-BE49-F238E27FC236}">
              <a16:creationId xmlns:a16="http://schemas.microsoft.com/office/drawing/2014/main" xmlns="" id="{00000000-0008-0000-0100-00004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2" name="Picture 13" descr="ecblank">
          <a:extLst>
            <a:ext uri="{FF2B5EF4-FFF2-40B4-BE49-F238E27FC236}">
              <a16:creationId xmlns:a16="http://schemas.microsoft.com/office/drawing/2014/main" xmlns="" id="{00000000-0008-0000-0100-00004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3" name="Picture 13" descr="ecblank">
          <a:extLst>
            <a:ext uri="{FF2B5EF4-FFF2-40B4-BE49-F238E27FC236}">
              <a16:creationId xmlns:a16="http://schemas.microsoft.com/office/drawing/2014/main" xmlns="" id="{00000000-0008-0000-0100-00004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4" name="Picture 13" descr="ecblank">
          <a:extLst>
            <a:ext uri="{FF2B5EF4-FFF2-40B4-BE49-F238E27FC236}">
              <a16:creationId xmlns:a16="http://schemas.microsoft.com/office/drawing/2014/main" xmlns="" id="{00000000-0008-0000-0100-00004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5" name="Picture 13" descr="ecblank">
          <a:extLst>
            <a:ext uri="{FF2B5EF4-FFF2-40B4-BE49-F238E27FC236}">
              <a16:creationId xmlns:a16="http://schemas.microsoft.com/office/drawing/2014/main" xmlns="" id="{00000000-0008-0000-0100-00004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6" name="Picture 13" descr="ecblank">
          <a:extLst>
            <a:ext uri="{FF2B5EF4-FFF2-40B4-BE49-F238E27FC236}">
              <a16:creationId xmlns:a16="http://schemas.microsoft.com/office/drawing/2014/main" xmlns="" id="{00000000-0008-0000-0100-00004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7" name="Picture 13" descr="ecblank">
          <a:extLst>
            <a:ext uri="{FF2B5EF4-FFF2-40B4-BE49-F238E27FC236}">
              <a16:creationId xmlns:a16="http://schemas.microsoft.com/office/drawing/2014/main" xmlns="" id="{00000000-0008-0000-0100-00004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8" name="Picture 13" descr="ecblank">
          <a:extLst>
            <a:ext uri="{FF2B5EF4-FFF2-40B4-BE49-F238E27FC236}">
              <a16:creationId xmlns:a16="http://schemas.microsoft.com/office/drawing/2014/main" xmlns="" id="{00000000-0008-0000-0100-00004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9" name="Picture 13" descr="ecblank">
          <a:extLst>
            <a:ext uri="{FF2B5EF4-FFF2-40B4-BE49-F238E27FC236}">
              <a16:creationId xmlns:a16="http://schemas.microsoft.com/office/drawing/2014/main" xmlns="" id="{00000000-0008-0000-0100-00004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0" name="Picture 13" descr="ecblank">
          <a:extLst>
            <a:ext uri="{FF2B5EF4-FFF2-40B4-BE49-F238E27FC236}">
              <a16:creationId xmlns:a16="http://schemas.microsoft.com/office/drawing/2014/main" xmlns="" id="{00000000-0008-0000-0100-00005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1" name="Picture 13" descr="ecblank">
          <a:extLst>
            <a:ext uri="{FF2B5EF4-FFF2-40B4-BE49-F238E27FC236}">
              <a16:creationId xmlns:a16="http://schemas.microsoft.com/office/drawing/2014/main" xmlns="" id="{00000000-0008-0000-0100-00005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2" name="Picture 13" descr="ecblank">
          <a:extLst>
            <a:ext uri="{FF2B5EF4-FFF2-40B4-BE49-F238E27FC236}">
              <a16:creationId xmlns:a16="http://schemas.microsoft.com/office/drawing/2014/main" xmlns="" id="{00000000-0008-0000-0100-00005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3" name="Picture 13" descr="ecblank">
          <a:extLst>
            <a:ext uri="{FF2B5EF4-FFF2-40B4-BE49-F238E27FC236}">
              <a16:creationId xmlns:a16="http://schemas.microsoft.com/office/drawing/2014/main" xmlns="" id="{00000000-0008-0000-0100-00005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4" name="Picture 13" descr="ecblank">
          <a:extLst>
            <a:ext uri="{FF2B5EF4-FFF2-40B4-BE49-F238E27FC236}">
              <a16:creationId xmlns:a16="http://schemas.microsoft.com/office/drawing/2014/main" xmlns="" id="{00000000-0008-0000-0100-00005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5" name="Picture 13" descr="ecblank">
          <a:extLst>
            <a:ext uri="{FF2B5EF4-FFF2-40B4-BE49-F238E27FC236}">
              <a16:creationId xmlns:a16="http://schemas.microsoft.com/office/drawing/2014/main" xmlns="" id="{00000000-0008-0000-0100-00005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6" name="Picture 13" descr="ecblank">
          <a:extLst>
            <a:ext uri="{FF2B5EF4-FFF2-40B4-BE49-F238E27FC236}">
              <a16:creationId xmlns:a16="http://schemas.microsoft.com/office/drawing/2014/main" xmlns="" id="{00000000-0008-0000-0100-00005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7" name="Picture 13" descr="ecblank">
          <a:extLst>
            <a:ext uri="{FF2B5EF4-FFF2-40B4-BE49-F238E27FC236}">
              <a16:creationId xmlns:a16="http://schemas.microsoft.com/office/drawing/2014/main" xmlns="" id="{00000000-0008-0000-0100-00005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8" name="Picture 13" descr="ecblank">
          <a:extLst>
            <a:ext uri="{FF2B5EF4-FFF2-40B4-BE49-F238E27FC236}">
              <a16:creationId xmlns:a16="http://schemas.microsoft.com/office/drawing/2014/main" xmlns="" id="{00000000-0008-0000-0100-00005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9" name="Picture 13" descr="ecblank">
          <a:extLst>
            <a:ext uri="{FF2B5EF4-FFF2-40B4-BE49-F238E27FC236}">
              <a16:creationId xmlns:a16="http://schemas.microsoft.com/office/drawing/2014/main" xmlns="" id="{00000000-0008-0000-0100-00005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0" name="Picture 13" descr="ecblank">
          <a:extLst>
            <a:ext uri="{FF2B5EF4-FFF2-40B4-BE49-F238E27FC236}">
              <a16:creationId xmlns:a16="http://schemas.microsoft.com/office/drawing/2014/main" xmlns="" id="{00000000-0008-0000-0100-00005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1" name="Picture 13" descr="ecblank">
          <a:extLst>
            <a:ext uri="{FF2B5EF4-FFF2-40B4-BE49-F238E27FC236}">
              <a16:creationId xmlns:a16="http://schemas.microsoft.com/office/drawing/2014/main" xmlns="" id="{00000000-0008-0000-0100-00005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2" name="Picture 13" descr="ecblank">
          <a:extLst>
            <a:ext uri="{FF2B5EF4-FFF2-40B4-BE49-F238E27FC236}">
              <a16:creationId xmlns:a16="http://schemas.microsoft.com/office/drawing/2014/main" xmlns="" id="{00000000-0008-0000-0100-00005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3" name="Picture 13" descr="ecblank">
          <a:extLst>
            <a:ext uri="{FF2B5EF4-FFF2-40B4-BE49-F238E27FC236}">
              <a16:creationId xmlns:a16="http://schemas.microsoft.com/office/drawing/2014/main" xmlns="" id="{00000000-0008-0000-0100-00005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70"/>
  <sheetViews>
    <sheetView tabSelected="1" view="pageBreakPreview" topLeftCell="E164" zoomScale="92" zoomScaleNormal="60" zoomScaleSheetLayoutView="92" workbookViewId="0">
      <selection activeCell="L172" sqref="L172"/>
    </sheetView>
  </sheetViews>
  <sheetFormatPr defaultRowHeight="16.2" x14ac:dyDescent="0.3"/>
  <cols>
    <col min="1" max="1" width="5" style="200" customWidth="1"/>
    <col min="2" max="2" width="14.109375" style="200" customWidth="1"/>
    <col min="3" max="3" width="7.44140625" style="200" customWidth="1"/>
    <col min="4" max="4" width="14.21875" style="200" customWidth="1"/>
    <col min="5" max="5" width="13.44140625" style="200" customWidth="1"/>
    <col min="6" max="6" width="7.77734375" style="200" customWidth="1"/>
    <col min="7" max="7" width="27.6640625" style="200" customWidth="1"/>
    <col min="8" max="8" width="10.33203125" style="200" customWidth="1"/>
    <col min="9" max="9" width="9.88671875" style="200" customWidth="1"/>
    <col min="10" max="10" width="9.77734375" style="200" customWidth="1"/>
    <col min="11" max="11" width="21.109375" style="200" customWidth="1"/>
    <col min="12" max="12" width="21.33203125" style="200" customWidth="1"/>
    <col min="13" max="15" width="4.88671875" style="200" customWidth="1"/>
    <col min="16" max="19" width="5" style="200" customWidth="1"/>
    <col min="20" max="20" width="16.33203125" style="200" customWidth="1"/>
  </cols>
  <sheetData>
    <row r="1" spans="1:20" ht="22.2" x14ac:dyDescent="0.3">
      <c r="A1" s="227" t="s">
        <v>0</v>
      </c>
      <c r="B1" s="228"/>
      <c r="C1" s="228"/>
      <c r="D1" s="228"/>
      <c r="E1" s="228"/>
      <c r="F1" s="228"/>
      <c r="G1" s="228"/>
      <c r="H1" s="228"/>
      <c r="I1" s="228"/>
      <c r="J1" s="228"/>
      <c r="K1" s="228"/>
      <c r="L1" s="228"/>
      <c r="M1" s="228"/>
      <c r="N1" s="228"/>
      <c r="O1" s="228"/>
      <c r="P1" s="228"/>
      <c r="Q1" s="228"/>
      <c r="R1" s="228"/>
      <c r="S1" s="228"/>
      <c r="T1" s="229"/>
    </row>
    <row r="2" spans="1:20" ht="22.2" x14ac:dyDescent="0.3">
      <c r="A2" s="227" t="s">
        <v>162</v>
      </c>
      <c r="B2" s="228"/>
      <c r="C2" s="228"/>
      <c r="D2" s="228"/>
      <c r="E2" s="228"/>
      <c r="F2" s="228"/>
      <c r="G2" s="228"/>
      <c r="H2" s="228"/>
      <c r="I2" s="228"/>
      <c r="J2" s="228"/>
      <c r="K2" s="228"/>
      <c r="L2" s="228"/>
      <c r="M2" s="228"/>
      <c r="N2" s="228"/>
      <c r="O2" s="228"/>
      <c r="P2" s="228"/>
      <c r="Q2" s="228"/>
      <c r="R2" s="228"/>
      <c r="S2" s="228"/>
      <c r="T2" s="229"/>
    </row>
    <row r="3" spans="1:20" ht="19.8" x14ac:dyDescent="0.3">
      <c r="A3" s="230" t="s">
        <v>163</v>
      </c>
      <c r="B3" s="231"/>
      <c r="C3" s="231"/>
      <c r="D3" s="231"/>
      <c r="E3" s="231"/>
      <c r="F3" s="231"/>
      <c r="G3" s="231"/>
      <c r="H3" s="231"/>
      <c r="I3" s="231"/>
      <c r="J3" s="231"/>
      <c r="K3" s="231"/>
      <c r="L3" s="231"/>
      <c r="M3" s="231"/>
      <c r="N3" s="231"/>
      <c r="O3" s="231"/>
      <c r="P3" s="231"/>
      <c r="Q3" s="231"/>
      <c r="R3" s="231"/>
      <c r="S3" s="231"/>
      <c r="T3" s="232"/>
    </row>
    <row r="4" spans="1:20" x14ac:dyDescent="0.3">
      <c r="A4" s="233" t="s">
        <v>164</v>
      </c>
      <c r="B4" s="234"/>
      <c r="C4" s="234"/>
      <c r="D4" s="234"/>
      <c r="E4" s="234"/>
      <c r="F4" s="234"/>
      <c r="G4" s="234"/>
      <c r="H4" s="234"/>
      <c r="I4" s="234"/>
      <c r="J4" s="234"/>
      <c r="K4" s="234"/>
      <c r="L4" s="234"/>
      <c r="M4" s="234"/>
      <c r="N4" s="234"/>
      <c r="O4" s="234"/>
      <c r="P4" s="234"/>
      <c r="Q4" s="234"/>
      <c r="R4" s="234"/>
      <c r="S4" s="234"/>
      <c r="T4" s="235"/>
    </row>
    <row r="5" spans="1:20" x14ac:dyDescent="0.3">
      <c r="A5" s="236" t="s">
        <v>2</v>
      </c>
      <c r="B5" s="236"/>
      <c r="C5" s="236"/>
      <c r="D5" s="236"/>
      <c r="E5" s="236"/>
      <c r="F5" s="237" t="s">
        <v>165</v>
      </c>
      <c r="G5" s="237" t="s">
        <v>166</v>
      </c>
      <c r="H5" s="237" t="s">
        <v>167</v>
      </c>
      <c r="I5" s="236" t="s">
        <v>168</v>
      </c>
      <c r="J5" s="236"/>
      <c r="K5" s="236" t="s">
        <v>169</v>
      </c>
      <c r="L5" s="236"/>
      <c r="M5" s="238" t="s">
        <v>6</v>
      </c>
      <c r="N5" s="238"/>
      <c r="O5" s="238"/>
      <c r="P5" s="238" t="s">
        <v>7</v>
      </c>
      <c r="Q5" s="238"/>
      <c r="R5" s="238"/>
      <c r="S5" s="238"/>
      <c r="T5" s="237" t="s">
        <v>170</v>
      </c>
    </row>
    <row r="6" spans="1:20" ht="81" x14ac:dyDescent="0.3">
      <c r="A6" s="129" t="s">
        <v>171</v>
      </c>
      <c r="B6" s="129" t="s">
        <v>172</v>
      </c>
      <c r="C6" s="130" t="s">
        <v>173</v>
      </c>
      <c r="D6" s="131" t="s">
        <v>174</v>
      </c>
      <c r="E6" s="131" t="s">
        <v>175</v>
      </c>
      <c r="F6" s="236"/>
      <c r="G6" s="237"/>
      <c r="H6" s="237"/>
      <c r="I6" s="129" t="s">
        <v>176</v>
      </c>
      <c r="J6" s="129" t="s">
        <v>177</v>
      </c>
      <c r="K6" s="130" t="s">
        <v>178</v>
      </c>
      <c r="L6" s="129" t="s">
        <v>179</v>
      </c>
      <c r="M6" s="129" t="s">
        <v>18</v>
      </c>
      <c r="N6" s="129" t="s">
        <v>19</v>
      </c>
      <c r="O6" s="129" t="s">
        <v>20</v>
      </c>
      <c r="P6" s="129" t="s">
        <v>180</v>
      </c>
      <c r="Q6" s="129" t="s">
        <v>181</v>
      </c>
      <c r="R6" s="129" t="s">
        <v>182</v>
      </c>
      <c r="S6" s="129" t="s">
        <v>183</v>
      </c>
      <c r="T6" s="237"/>
    </row>
    <row r="7" spans="1:20" s="137" customFormat="1" ht="39" customHeight="1" x14ac:dyDescent="0.3">
      <c r="A7" s="132">
        <v>108</v>
      </c>
      <c r="B7" s="133" t="s">
        <v>42</v>
      </c>
      <c r="C7" s="133" t="s">
        <v>184</v>
      </c>
      <c r="D7" s="134">
        <v>176000</v>
      </c>
      <c r="E7" s="134">
        <f>SUM(E8)</f>
        <v>194193</v>
      </c>
      <c r="F7" s="132"/>
      <c r="G7" s="135" t="s">
        <v>185</v>
      </c>
      <c r="H7" s="133"/>
      <c r="I7" s="133"/>
      <c r="J7" s="133"/>
      <c r="K7" s="133"/>
      <c r="L7" s="133"/>
      <c r="M7" s="136"/>
      <c r="N7" s="136"/>
      <c r="O7" s="136"/>
      <c r="P7" s="136"/>
      <c r="Q7" s="136"/>
      <c r="R7" s="136"/>
      <c r="S7" s="136"/>
      <c r="T7" s="133"/>
    </row>
    <row r="8" spans="1:20" s="137" customFormat="1" ht="93" customHeight="1" x14ac:dyDescent="0.3">
      <c r="A8" s="132"/>
      <c r="B8" s="133"/>
      <c r="C8" s="133"/>
      <c r="D8" s="134"/>
      <c r="E8" s="134">
        <v>194193</v>
      </c>
      <c r="F8" s="132" t="s">
        <v>186</v>
      </c>
      <c r="G8" s="133" t="s">
        <v>187</v>
      </c>
      <c r="H8" s="11" t="s">
        <v>188</v>
      </c>
      <c r="I8" s="133" t="s">
        <v>189</v>
      </c>
      <c r="J8" s="133" t="s">
        <v>190</v>
      </c>
      <c r="K8" s="133" t="s">
        <v>191</v>
      </c>
      <c r="L8" s="133" t="s">
        <v>724</v>
      </c>
      <c r="M8" s="136"/>
      <c r="N8" s="136"/>
      <c r="O8" s="136"/>
      <c r="P8" s="136"/>
      <c r="Q8" s="136"/>
      <c r="R8" s="136"/>
      <c r="S8" s="136"/>
      <c r="T8" s="138" t="s">
        <v>192</v>
      </c>
    </row>
    <row r="9" spans="1:20" s="137" customFormat="1" ht="48" customHeight="1" x14ac:dyDescent="0.3">
      <c r="A9" s="132"/>
      <c r="B9" s="133"/>
      <c r="C9" s="133"/>
      <c r="D9" s="134">
        <v>1997000</v>
      </c>
      <c r="E9" s="134">
        <v>1386649</v>
      </c>
      <c r="F9" s="132"/>
      <c r="G9" s="133" t="s">
        <v>193</v>
      </c>
      <c r="H9" s="11"/>
      <c r="I9" s="133"/>
      <c r="J9" s="133"/>
      <c r="K9" s="133"/>
      <c r="L9" s="133"/>
      <c r="M9" s="136"/>
      <c r="N9" s="136"/>
      <c r="O9" s="136"/>
      <c r="P9" s="136"/>
      <c r="Q9" s="136"/>
      <c r="R9" s="136"/>
      <c r="S9" s="136"/>
      <c r="T9" s="139"/>
    </row>
    <row r="10" spans="1:20" s="137" customFormat="1" ht="54.75" customHeight="1" x14ac:dyDescent="0.3">
      <c r="A10" s="132"/>
      <c r="B10" s="133"/>
      <c r="C10" s="133"/>
      <c r="D10" s="134"/>
      <c r="E10" s="134">
        <v>259962</v>
      </c>
      <c r="F10" s="132" t="s">
        <v>194</v>
      </c>
      <c r="G10" s="133" t="s">
        <v>195</v>
      </c>
      <c r="H10" s="11" t="s">
        <v>196</v>
      </c>
      <c r="I10" s="133" t="s">
        <v>197</v>
      </c>
      <c r="J10" s="133" t="s">
        <v>198</v>
      </c>
      <c r="K10" s="133" t="s">
        <v>199</v>
      </c>
      <c r="L10" s="133" t="s">
        <v>725</v>
      </c>
      <c r="M10" s="136">
        <v>108</v>
      </c>
      <c r="N10" s="140" t="s">
        <v>201</v>
      </c>
      <c r="O10" s="136">
        <v>26</v>
      </c>
      <c r="P10" s="136">
        <v>1</v>
      </c>
      <c r="Q10" s="136">
        <v>1</v>
      </c>
      <c r="R10" s="136">
        <v>0</v>
      </c>
      <c r="S10" s="136">
        <v>0</v>
      </c>
      <c r="T10" s="139"/>
    </row>
    <row r="11" spans="1:20" s="137" customFormat="1" ht="49.5" customHeight="1" x14ac:dyDescent="0.3">
      <c r="A11" s="132"/>
      <c r="B11" s="133"/>
      <c r="C11" s="133"/>
      <c r="D11" s="134"/>
      <c r="E11" s="134">
        <v>268174</v>
      </c>
      <c r="F11" s="132" t="s">
        <v>194</v>
      </c>
      <c r="G11" s="133" t="s">
        <v>202</v>
      </c>
      <c r="H11" s="11" t="s">
        <v>203</v>
      </c>
      <c r="I11" s="133" t="s">
        <v>197</v>
      </c>
      <c r="J11" s="133" t="s">
        <v>198</v>
      </c>
      <c r="K11" s="133" t="s">
        <v>199</v>
      </c>
      <c r="L11" s="133" t="s">
        <v>725</v>
      </c>
      <c r="M11" s="136">
        <v>108</v>
      </c>
      <c r="N11" s="140" t="s">
        <v>205</v>
      </c>
      <c r="O11" s="136">
        <v>25</v>
      </c>
      <c r="P11" s="136">
        <v>1</v>
      </c>
      <c r="Q11" s="136">
        <v>1</v>
      </c>
      <c r="R11" s="136">
        <v>0</v>
      </c>
      <c r="S11" s="136">
        <v>0</v>
      </c>
      <c r="T11" s="139"/>
    </row>
    <row r="12" spans="1:20" s="137" customFormat="1" ht="49.5" customHeight="1" x14ac:dyDescent="0.3">
      <c r="A12" s="132"/>
      <c r="B12" s="133"/>
      <c r="C12" s="133"/>
      <c r="D12" s="134"/>
      <c r="E12" s="134">
        <v>115102</v>
      </c>
      <c r="F12" s="132" t="s">
        <v>206</v>
      </c>
      <c r="G12" s="133" t="s">
        <v>207</v>
      </c>
      <c r="H12" s="11" t="s">
        <v>208</v>
      </c>
      <c r="I12" s="133" t="s">
        <v>197</v>
      </c>
      <c r="J12" s="133" t="s">
        <v>198</v>
      </c>
      <c r="K12" s="133" t="s">
        <v>209</v>
      </c>
      <c r="L12" s="133" t="s">
        <v>726</v>
      </c>
      <c r="M12" s="136">
        <v>108</v>
      </c>
      <c r="N12" s="140" t="s">
        <v>210</v>
      </c>
      <c r="O12" s="136">
        <v>25</v>
      </c>
      <c r="P12" s="136">
        <v>2</v>
      </c>
      <c r="Q12" s="136">
        <v>2</v>
      </c>
      <c r="R12" s="136">
        <v>0</v>
      </c>
      <c r="S12" s="136">
        <v>0</v>
      </c>
      <c r="T12" s="139"/>
    </row>
    <row r="13" spans="1:20" s="137" customFormat="1" ht="54.75" customHeight="1" x14ac:dyDescent="0.3">
      <c r="A13" s="132"/>
      <c r="B13" s="133"/>
      <c r="C13" s="133"/>
      <c r="D13" s="134"/>
      <c r="E13" s="134">
        <v>281055</v>
      </c>
      <c r="F13" s="132" t="s">
        <v>194</v>
      </c>
      <c r="G13" s="133" t="s">
        <v>211</v>
      </c>
      <c r="H13" s="11" t="s">
        <v>212</v>
      </c>
      <c r="I13" s="133" t="s">
        <v>197</v>
      </c>
      <c r="J13" s="133" t="s">
        <v>198</v>
      </c>
      <c r="K13" s="133" t="s">
        <v>213</v>
      </c>
      <c r="L13" s="133" t="s">
        <v>727</v>
      </c>
      <c r="M13" s="136">
        <v>108</v>
      </c>
      <c r="N13" s="136">
        <v>11</v>
      </c>
      <c r="O13" s="140" t="s">
        <v>214</v>
      </c>
      <c r="P13" s="136">
        <v>1</v>
      </c>
      <c r="Q13" s="136">
        <v>1</v>
      </c>
      <c r="R13" s="136">
        <v>0</v>
      </c>
      <c r="S13" s="136">
        <v>0</v>
      </c>
      <c r="T13" s="139"/>
    </row>
    <row r="14" spans="1:20" s="137" customFormat="1" ht="54.75" customHeight="1" x14ac:dyDescent="0.3">
      <c r="A14" s="132"/>
      <c r="B14" s="133"/>
      <c r="C14" s="133"/>
      <c r="D14" s="134"/>
      <c r="E14" s="134">
        <v>193330</v>
      </c>
      <c r="F14" s="132" t="s">
        <v>194</v>
      </c>
      <c r="G14" s="135" t="s">
        <v>688</v>
      </c>
      <c r="H14" s="11" t="s">
        <v>215</v>
      </c>
      <c r="I14" s="133" t="s">
        <v>197</v>
      </c>
      <c r="J14" s="133" t="s">
        <v>198</v>
      </c>
      <c r="K14" s="133" t="s">
        <v>216</v>
      </c>
      <c r="L14" s="133" t="s">
        <v>728</v>
      </c>
      <c r="M14" s="136">
        <v>108</v>
      </c>
      <c r="N14" s="136">
        <v>11</v>
      </c>
      <c r="O14" s="136">
        <v>28</v>
      </c>
      <c r="P14" s="136">
        <v>0</v>
      </c>
      <c r="Q14" s="136">
        <v>0</v>
      </c>
      <c r="R14" s="136">
        <v>0</v>
      </c>
      <c r="S14" s="136">
        <v>0</v>
      </c>
      <c r="T14" s="139"/>
    </row>
    <row r="15" spans="1:20" s="137" customFormat="1" ht="48" customHeight="1" x14ac:dyDescent="0.3">
      <c r="A15" s="132"/>
      <c r="B15" s="133"/>
      <c r="C15" s="133"/>
      <c r="D15" s="134"/>
      <c r="E15" s="134">
        <v>142015</v>
      </c>
      <c r="F15" s="132" t="s">
        <v>194</v>
      </c>
      <c r="G15" s="133" t="s">
        <v>217</v>
      </c>
      <c r="H15" s="11" t="s">
        <v>218</v>
      </c>
      <c r="I15" s="133" t="s">
        <v>197</v>
      </c>
      <c r="J15" s="133" t="s">
        <v>198</v>
      </c>
      <c r="K15" s="133" t="s">
        <v>219</v>
      </c>
      <c r="L15" s="133" t="s">
        <v>729</v>
      </c>
      <c r="M15" s="136">
        <v>108</v>
      </c>
      <c r="N15" s="136">
        <v>11</v>
      </c>
      <c r="O15" s="136">
        <v>26</v>
      </c>
      <c r="P15" s="136">
        <v>1</v>
      </c>
      <c r="Q15" s="136">
        <v>1</v>
      </c>
      <c r="R15" s="136">
        <v>0</v>
      </c>
      <c r="S15" s="136">
        <v>0</v>
      </c>
      <c r="T15" s="139"/>
    </row>
    <row r="16" spans="1:20" s="137" customFormat="1" ht="48" customHeight="1" x14ac:dyDescent="0.3">
      <c r="A16" s="132"/>
      <c r="B16" s="133"/>
      <c r="C16" s="133"/>
      <c r="D16" s="134"/>
      <c r="E16" s="134">
        <v>127011</v>
      </c>
      <c r="F16" s="132" t="s">
        <v>194</v>
      </c>
      <c r="G16" s="135" t="s">
        <v>220</v>
      </c>
      <c r="H16" s="11" t="s">
        <v>221</v>
      </c>
      <c r="I16" s="133" t="s">
        <v>197</v>
      </c>
      <c r="J16" s="133" t="s">
        <v>198</v>
      </c>
      <c r="K16" s="133" t="s">
        <v>222</v>
      </c>
      <c r="L16" s="133" t="s">
        <v>730</v>
      </c>
      <c r="M16" s="136">
        <v>108</v>
      </c>
      <c r="N16" s="136">
        <v>12</v>
      </c>
      <c r="O16" s="136">
        <v>20</v>
      </c>
      <c r="P16" s="136">
        <v>0</v>
      </c>
      <c r="Q16" s="136">
        <v>0</v>
      </c>
      <c r="R16" s="136">
        <v>0</v>
      </c>
      <c r="S16" s="136">
        <v>0</v>
      </c>
      <c r="T16" s="139"/>
    </row>
    <row r="17" spans="1:20" s="137" customFormat="1" ht="48" customHeight="1" x14ac:dyDescent="0.3">
      <c r="A17" s="132"/>
      <c r="B17" s="133"/>
      <c r="C17" s="133"/>
      <c r="D17" s="134">
        <v>4979000</v>
      </c>
      <c r="E17" s="134">
        <v>1727229</v>
      </c>
      <c r="F17" s="132"/>
      <c r="G17" s="133" t="s">
        <v>223</v>
      </c>
      <c r="H17" s="11"/>
      <c r="I17" s="133"/>
      <c r="J17" s="133"/>
      <c r="K17" s="133"/>
      <c r="L17" s="133"/>
      <c r="M17" s="136"/>
      <c r="N17" s="136"/>
      <c r="O17" s="136"/>
      <c r="P17" s="136"/>
      <c r="Q17" s="136"/>
      <c r="R17" s="136"/>
      <c r="S17" s="136"/>
      <c r="T17" s="139"/>
    </row>
    <row r="18" spans="1:20" s="137" customFormat="1" ht="48" customHeight="1" x14ac:dyDescent="0.3">
      <c r="A18" s="132"/>
      <c r="B18" s="133"/>
      <c r="C18" s="133"/>
      <c r="D18" s="134"/>
      <c r="E18" s="134">
        <v>45881</v>
      </c>
      <c r="F18" s="132" t="s">
        <v>224</v>
      </c>
      <c r="G18" s="133" t="s">
        <v>225</v>
      </c>
      <c r="H18" s="11" t="s">
        <v>226</v>
      </c>
      <c r="I18" s="133" t="s">
        <v>227</v>
      </c>
      <c r="J18" s="133" t="s">
        <v>228</v>
      </c>
      <c r="K18" s="133" t="s">
        <v>229</v>
      </c>
      <c r="L18" s="133" t="s">
        <v>731</v>
      </c>
      <c r="M18" s="136">
        <v>108</v>
      </c>
      <c r="N18" s="140" t="s">
        <v>230</v>
      </c>
      <c r="O18" s="136">
        <v>16</v>
      </c>
      <c r="P18" s="141">
        <v>3</v>
      </c>
      <c r="Q18" s="141">
        <v>0</v>
      </c>
      <c r="R18" s="141">
        <v>3</v>
      </c>
      <c r="S18" s="141">
        <v>0</v>
      </c>
      <c r="T18" s="139"/>
    </row>
    <row r="19" spans="1:20" s="137" customFormat="1" ht="48" customHeight="1" x14ac:dyDescent="0.3">
      <c r="A19" s="132"/>
      <c r="B19" s="133"/>
      <c r="C19" s="133"/>
      <c r="D19" s="134"/>
      <c r="E19" s="134">
        <v>130469</v>
      </c>
      <c r="F19" s="132" t="s">
        <v>28</v>
      </c>
      <c r="G19" s="133" t="s">
        <v>231</v>
      </c>
      <c r="H19" s="11" t="s">
        <v>232</v>
      </c>
      <c r="I19" s="133" t="s">
        <v>233</v>
      </c>
      <c r="J19" s="133" t="s">
        <v>234</v>
      </c>
      <c r="K19" s="133" t="s">
        <v>235</v>
      </c>
      <c r="L19" s="133" t="s">
        <v>732</v>
      </c>
      <c r="M19" s="136">
        <v>108</v>
      </c>
      <c r="N19" s="140" t="s">
        <v>236</v>
      </c>
      <c r="O19" s="140" t="s">
        <v>210</v>
      </c>
      <c r="P19" s="136">
        <v>0</v>
      </c>
      <c r="Q19" s="136">
        <v>0</v>
      </c>
      <c r="R19" s="136">
        <v>0</v>
      </c>
      <c r="S19" s="136">
        <v>0</v>
      </c>
      <c r="T19" s="139"/>
    </row>
    <row r="20" spans="1:20" s="137" customFormat="1" ht="56.25" customHeight="1" x14ac:dyDescent="0.3">
      <c r="A20" s="132"/>
      <c r="B20" s="133"/>
      <c r="C20" s="133"/>
      <c r="D20" s="134"/>
      <c r="E20" s="134">
        <v>153868</v>
      </c>
      <c r="F20" s="132" t="s">
        <v>28</v>
      </c>
      <c r="G20" s="133" t="s">
        <v>237</v>
      </c>
      <c r="H20" s="11" t="s">
        <v>238</v>
      </c>
      <c r="I20" s="133" t="s">
        <v>239</v>
      </c>
      <c r="J20" s="133" t="s">
        <v>240</v>
      </c>
      <c r="K20" s="133" t="s">
        <v>241</v>
      </c>
      <c r="L20" s="133" t="s">
        <v>733</v>
      </c>
      <c r="M20" s="141">
        <v>108</v>
      </c>
      <c r="N20" s="140" t="s">
        <v>242</v>
      </c>
      <c r="O20" s="140" t="s">
        <v>143</v>
      </c>
      <c r="P20" s="136">
        <v>2</v>
      </c>
      <c r="Q20" s="136">
        <v>0</v>
      </c>
      <c r="R20" s="136">
        <v>0</v>
      </c>
      <c r="S20" s="136">
        <v>2</v>
      </c>
      <c r="T20" s="139"/>
    </row>
    <row r="21" spans="1:20" s="137" customFormat="1" ht="48" customHeight="1" x14ac:dyDescent="0.3">
      <c r="A21" s="132"/>
      <c r="B21" s="133"/>
      <c r="C21" s="133"/>
      <c r="D21" s="134"/>
      <c r="E21" s="134">
        <v>139538</v>
      </c>
      <c r="F21" s="132" t="s">
        <v>28</v>
      </c>
      <c r="G21" s="135" t="s">
        <v>685</v>
      </c>
      <c r="H21" s="11" t="s">
        <v>243</v>
      </c>
      <c r="I21" s="133" t="s">
        <v>227</v>
      </c>
      <c r="J21" s="133" t="s">
        <v>244</v>
      </c>
      <c r="K21" s="133" t="s">
        <v>245</v>
      </c>
      <c r="L21" s="133" t="s">
        <v>734</v>
      </c>
      <c r="M21" s="136"/>
      <c r="N21" s="136"/>
      <c r="O21" s="136"/>
      <c r="P21" s="136"/>
      <c r="Q21" s="136"/>
      <c r="R21" s="136"/>
      <c r="S21" s="136"/>
      <c r="T21" s="139" t="s">
        <v>246</v>
      </c>
    </row>
    <row r="22" spans="1:20" s="137" customFormat="1" ht="48" customHeight="1" x14ac:dyDescent="0.3">
      <c r="A22" s="132"/>
      <c r="B22" s="133"/>
      <c r="C22" s="133"/>
      <c r="D22" s="134"/>
      <c r="E22" s="134">
        <v>250639</v>
      </c>
      <c r="F22" s="132" t="s">
        <v>28</v>
      </c>
      <c r="G22" s="135" t="s">
        <v>686</v>
      </c>
      <c r="H22" s="11" t="s">
        <v>247</v>
      </c>
      <c r="I22" s="133" t="s">
        <v>227</v>
      </c>
      <c r="J22" s="133" t="s">
        <v>244</v>
      </c>
      <c r="K22" s="133" t="s">
        <v>248</v>
      </c>
      <c r="L22" s="133" t="s">
        <v>735</v>
      </c>
      <c r="M22" s="136">
        <v>108</v>
      </c>
      <c r="N22" s="140" t="s">
        <v>204</v>
      </c>
      <c r="O22" s="140" t="s">
        <v>249</v>
      </c>
      <c r="P22" s="136">
        <v>0</v>
      </c>
      <c r="Q22" s="136">
        <v>0</v>
      </c>
      <c r="R22" s="136">
        <v>0</v>
      </c>
      <c r="S22" s="136">
        <v>0</v>
      </c>
      <c r="T22" s="139"/>
    </row>
    <row r="23" spans="1:20" s="137" customFormat="1" ht="69.75" customHeight="1" x14ac:dyDescent="0.3">
      <c r="A23" s="132"/>
      <c r="B23" s="133"/>
      <c r="C23" s="133"/>
      <c r="D23" s="134"/>
      <c r="E23" s="134">
        <v>103968</v>
      </c>
      <c r="F23" s="132" t="s">
        <v>28</v>
      </c>
      <c r="G23" s="135" t="s">
        <v>687</v>
      </c>
      <c r="H23" s="11" t="s">
        <v>250</v>
      </c>
      <c r="I23" s="133" t="s">
        <v>227</v>
      </c>
      <c r="J23" s="133" t="s">
        <v>244</v>
      </c>
      <c r="K23" s="133" t="s">
        <v>251</v>
      </c>
      <c r="L23" s="133" t="s">
        <v>736</v>
      </c>
      <c r="M23" s="136">
        <v>108</v>
      </c>
      <c r="N23" s="140" t="s">
        <v>204</v>
      </c>
      <c r="O23" s="136">
        <v>16</v>
      </c>
      <c r="P23" s="136">
        <v>0</v>
      </c>
      <c r="Q23" s="136">
        <v>0</v>
      </c>
      <c r="R23" s="136">
        <v>0</v>
      </c>
      <c r="S23" s="136">
        <v>0</v>
      </c>
      <c r="T23" s="139"/>
    </row>
    <row r="24" spans="1:20" s="137" customFormat="1" ht="48" customHeight="1" x14ac:dyDescent="0.3">
      <c r="A24" s="132"/>
      <c r="B24" s="133"/>
      <c r="C24" s="133"/>
      <c r="D24" s="134"/>
      <c r="E24" s="134">
        <v>43945</v>
      </c>
      <c r="F24" s="132" t="s">
        <v>28</v>
      </c>
      <c r="G24" s="135" t="s">
        <v>703</v>
      </c>
      <c r="H24" s="11" t="s">
        <v>252</v>
      </c>
      <c r="I24" s="133" t="s">
        <v>253</v>
      </c>
      <c r="J24" s="133" t="s">
        <v>254</v>
      </c>
      <c r="K24" s="133" t="s">
        <v>255</v>
      </c>
      <c r="L24" s="133" t="s">
        <v>737</v>
      </c>
      <c r="M24" s="136">
        <v>108</v>
      </c>
      <c r="N24" s="140" t="s">
        <v>143</v>
      </c>
      <c r="O24" s="140" t="s">
        <v>242</v>
      </c>
      <c r="P24" s="136">
        <v>5</v>
      </c>
      <c r="Q24" s="136">
        <v>2</v>
      </c>
      <c r="R24" s="136">
        <v>0</v>
      </c>
      <c r="S24" s="136">
        <v>3</v>
      </c>
      <c r="T24" s="139"/>
    </row>
    <row r="25" spans="1:20" s="137" customFormat="1" ht="48" customHeight="1" x14ac:dyDescent="0.3">
      <c r="A25" s="132"/>
      <c r="B25" s="133"/>
      <c r="C25" s="133"/>
      <c r="D25" s="134"/>
      <c r="E25" s="134">
        <v>55694</v>
      </c>
      <c r="F25" s="132" t="s">
        <v>256</v>
      </c>
      <c r="G25" s="133" t="s">
        <v>257</v>
      </c>
      <c r="H25" s="11" t="s">
        <v>258</v>
      </c>
      <c r="I25" s="133" t="s">
        <v>253</v>
      </c>
      <c r="J25" s="133" t="s">
        <v>259</v>
      </c>
      <c r="K25" s="133" t="s">
        <v>260</v>
      </c>
      <c r="L25" s="133" t="s">
        <v>738</v>
      </c>
      <c r="M25" s="136">
        <v>108</v>
      </c>
      <c r="N25" s="140" t="s">
        <v>143</v>
      </c>
      <c r="O25" s="140" t="s">
        <v>242</v>
      </c>
      <c r="P25" s="136">
        <v>0</v>
      </c>
      <c r="Q25" s="136">
        <v>0</v>
      </c>
      <c r="R25" s="136">
        <v>0</v>
      </c>
      <c r="S25" s="136">
        <v>0</v>
      </c>
      <c r="T25" s="139"/>
    </row>
    <row r="26" spans="1:20" s="137" customFormat="1" ht="48" customHeight="1" x14ac:dyDescent="0.3">
      <c r="A26" s="132"/>
      <c r="B26" s="133"/>
      <c r="C26" s="133"/>
      <c r="D26" s="134"/>
      <c r="E26" s="134">
        <v>32640</v>
      </c>
      <c r="F26" s="132" t="s">
        <v>28</v>
      </c>
      <c r="G26" s="133" t="s">
        <v>261</v>
      </c>
      <c r="H26" s="11" t="s">
        <v>262</v>
      </c>
      <c r="I26" s="133" t="s">
        <v>227</v>
      </c>
      <c r="J26" s="133" t="s">
        <v>263</v>
      </c>
      <c r="K26" s="133" t="s">
        <v>245</v>
      </c>
      <c r="L26" s="133" t="s">
        <v>739</v>
      </c>
      <c r="M26" s="136">
        <v>108</v>
      </c>
      <c r="N26" s="140" t="s">
        <v>143</v>
      </c>
      <c r="O26" s="136">
        <v>15</v>
      </c>
      <c r="P26" s="136">
        <v>1</v>
      </c>
      <c r="Q26" s="136">
        <v>1</v>
      </c>
      <c r="R26" s="136">
        <v>0</v>
      </c>
      <c r="S26" s="136">
        <v>0</v>
      </c>
      <c r="T26" s="139"/>
    </row>
    <row r="27" spans="1:20" s="137" customFormat="1" ht="48" customHeight="1" x14ac:dyDescent="0.3">
      <c r="A27" s="132"/>
      <c r="B27" s="133"/>
      <c r="C27" s="133"/>
      <c r="D27" s="134"/>
      <c r="E27" s="134">
        <v>45196</v>
      </c>
      <c r="F27" s="132" t="s">
        <v>28</v>
      </c>
      <c r="G27" s="133" t="s">
        <v>264</v>
      </c>
      <c r="H27" s="11" t="s">
        <v>265</v>
      </c>
      <c r="I27" s="133" t="s">
        <v>233</v>
      </c>
      <c r="J27" s="133" t="s">
        <v>234</v>
      </c>
      <c r="K27" s="133" t="s">
        <v>266</v>
      </c>
      <c r="L27" s="133" t="s">
        <v>740</v>
      </c>
      <c r="M27" s="136">
        <v>108</v>
      </c>
      <c r="N27" s="136">
        <v>11</v>
      </c>
      <c r="O27" s="140" t="s">
        <v>149</v>
      </c>
      <c r="P27" s="136">
        <v>0</v>
      </c>
      <c r="Q27" s="136">
        <v>0</v>
      </c>
      <c r="R27" s="136">
        <v>0</v>
      </c>
      <c r="S27" s="136">
        <v>0</v>
      </c>
      <c r="T27" s="139"/>
    </row>
    <row r="28" spans="1:20" s="137" customFormat="1" ht="48" customHeight="1" x14ac:dyDescent="0.3">
      <c r="A28" s="132"/>
      <c r="B28" s="133"/>
      <c r="C28" s="133"/>
      <c r="D28" s="134"/>
      <c r="E28" s="134">
        <v>69053</v>
      </c>
      <c r="F28" s="132" t="s">
        <v>43</v>
      </c>
      <c r="G28" s="133" t="s">
        <v>267</v>
      </c>
      <c r="H28" s="11" t="s">
        <v>268</v>
      </c>
      <c r="I28" s="133" t="s">
        <v>269</v>
      </c>
      <c r="J28" s="133" t="s">
        <v>270</v>
      </c>
      <c r="K28" s="133" t="s">
        <v>245</v>
      </c>
      <c r="L28" s="133" t="s">
        <v>741</v>
      </c>
      <c r="M28" s="136">
        <v>108</v>
      </c>
      <c r="N28" s="136">
        <v>11</v>
      </c>
      <c r="O28" s="136">
        <v>13</v>
      </c>
      <c r="P28" s="136">
        <v>0</v>
      </c>
      <c r="Q28" s="136">
        <v>0</v>
      </c>
      <c r="R28" s="136">
        <v>0</v>
      </c>
      <c r="S28" s="136">
        <v>0</v>
      </c>
      <c r="T28" s="139"/>
    </row>
    <row r="29" spans="1:20" s="137" customFormat="1" ht="55.5" customHeight="1" x14ac:dyDescent="0.3">
      <c r="A29" s="132"/>
      <c r="B29" s="133"/>
      <c r="C29" s="133"/>
      <c r="D29" s="134"/>
      <c r="E29" s="134">
        <v>38429</v>
      </c>
      <c r="F29" s="132" t="s">
        <v>43</v>
      </c>
      <c r="G29" s="133" t="s">
        <v>271</v>
      </c>
      <c r="H29" s="11" t="s">
        <v>272</v>
      </c>
      <c r="I29" s="133" t="s">
        <v>253</v>
      </c>
      <c r="J29" s="133" t="s">
        <v>273</v>
      </c>
      <c r="K29" s="133" t="s">
        <v>274</v>
      </c>
      <c r="L29" s="133" t="s">
        <v>742</v>
      </c>
      <c r="M29" s="136">
        <v>108</v>
      </c>
      <c r="N29" s="136">
        <v>11</v>
      </c>
      <c r="O29" s="140" t="s">
        <v>200</v>
      </c>
      <c r="P29" s="136">
        <v>0</v>
      </c>
      <c r="Q29" s="136">
        <v>0</v>
      </c>
      <c r="R29" s="136">
        <v>0</v>
      </c>
      <c r="S29" s="136">
        <v>0</v>
      </c>
      <c r="T29" s="139"/>
    </row>
    <row r="30" spans="1:20" s="137" customFormat="1" ht="67.5" customHeight="1" x14ac:dyDescent="0.3">
      <c r="A30" s="132"/>
      <c r="B30" s="133"/>
      <c r="C30" s="133"/>
      <c r="D30" s="134"/>
      <c r="E30" s="134">
        <v>222818</v>
      </c>
      <c r="F30" s="132" t="s">
        <v>256</v>
      </c>
      <c r="G30" s="135" t="s">
        <v>689</v>
      </c>
      <c r="H30" s="11" t="s">
        <v>275</v>
      </c>
      <c r="I30" s="133" t="s">
        <v>227</v>
      </c>
      <c r="J30" s="133" t="s">
        <v>244</v>
      </c>
      <c r="K30" s="133" t="s">
        <v>276</v>
      </c>
      <c r="L30" s="133" t="s">
        <v>743</v>
      </c>
      <c r="M30" s="136">
        <v>108</v>
      </c>
      <c r="N30" s="136">
        <v>10</v>
      </c>
      <c r="O30" s="136">
        <v>28</v>
      </c>
      <c r="P30" s="136">
        <v>0</v>
      </c>
      <c r="Q30" s="136">
        <v>0</v>
      </c>
      <c r="R30" s="136">
        <v>0</v>
      </c>
      <c r="S30" s="136">
        <v>0</v>
      </c>
      <c r="T30" s="139"/>
    </row>
    <row r="31" spans="1:20" s="137" customFormat="1" ht="58.5" customHeight="1" x14ac:dyDescent="0.3">
      <c r="A31" s="132"/>
      <c r="B31" s="133"/>
      <c r="C31" s="133"/>
      <c r="D31" s="134"/>
      <c r="E31" s="134">
        <v>130171</v>
      </c>
      <c r="F31" s="132" t="s">
        <v>256</v>
      </c>
      <c r="G31" s="135" t="s">
        <v>690</v>
      </c>
      <c r="H31" s="11" t="s">
        <v>277</v>
      </c>
      <c r="I31" s="133" t="s">
        <v>227</v>
      </c>
      <c r="J31" s="133" t="s">
        <v>244</v>
      </c>
      <c r="K31" s="133" t="s">
        <v>278</v>
      </c>
      <c r="L31" s="133" t="s">
        <v>744</v>
      </c>
      <c r="M31" s="136">
        <v>108</v>
      </c>
      <c r="N31" s="136">
        <v>11</v>
      </c>
      <c r="O31" s="136">
        <v>20</v>
      </c>
      <c r="P31" s="136">
        <v>0</v>
      </c>
      <c r="Q31" s="136">
        <v>0</v>
      </c>
      <c r="R31" s="136">
        <v>0</v>
      </c>
      <c r="S31" s="136">
        <v>0</v>
      </c>
      <c r="T31" s="139"/>
    </row>
    <row r="32" spans="1:20" s="137" customFormat="1" ht="58.5" customHeight="1" x14ac:dyDescent="0.3">
      <c r="A32" s="132"/>
      <c r="B32" s="133"/>
      <c r="C32" s="133"/>
      <c r="D32" s="134"/>
      <c r="E32" s="134">
        <v>217304</v>
      </c>
      <c r="F32" s="132" t="s">
        <v>28</v>
      </c>
      <c r="G32" s="135" t="s">
        <v>691</v>
      </c>
      <c r="H32" s="11" t="s">
        <v>279</v>
      </c>
      <c r="I32" s="133" t="s">
        <v>227</v>
      </c>
      <c r="J32" s="133" t="s">
        <v>244</v>
      </c>
      <c r="K32" s="133" t="s">
        <v>280</v>
      </c>
      <c r="L32" s="133" t="s">
        <v>745</v>
      </c>
      <c r="M32" s="136">
        <v>108</v>
      </c>
      <c r="N32" s="136">
        <v>12</v>
      </c>
      <c r="O32" s="136">
        <v>18</v>
      </c>
      <c r="P32" s="136">
        <v>0</v>
      </c>
      <c r="Q32" s="136">
        <v>0</v>
      </c>
      <c r="R32" s="136">
        <v>0</v>
      </c>
      <c r="S32" s="136">
        <v>0</v>
      </c>
      <c r="T32" s="139"/>
    </row>
    <row r="33" spans="1:20" s="137" customFormat="1" ht="48" customHeight="1" x14ac:dyDescent="0.3">
      <c r="A33" s="132"/>
      <c r="B33" s="133"/>
      <c r="C33" s="133"/>
      <c r="D33" s="134"/>
      <c r="E33" s="134">
        <v>47616</v>
      </c>
      <c r="F33" s="132" t="s">
        <v>28</v>
      </c>
      <c r="G33" s="135" t="s">
        <v>692</v>
      </c>
      <c r="H33" s="11" t="s">
        <v>281</v>
      </c>
      <c r="I33" s="133" t="s">
        <v>239</v>
      </c>
      <c r="J33" s="133" t="s">
        <v>240</v>
      </c>
      <c r="K33" s="133" t="s">
        <v>282</v>
      </c>
      <c r="L33" s="133" t="s">
        <v>746</v>
      </c>
      <c r="M33" s="136">
        <v>108</v>
      </c>
      <c r="N33" s="136">
        <v>12</v>
      </c>
      <c r="O33" s="136">
        <v>12</v>
      </c>
      <c r="P33" s="136">
        <v>0</v>
      </c>
      <c r="Q33" s="136">
        <v>0</v>
      </c>
      <c r="R33" s="136">
        <v>0</v>
      </c>
      <c r="S33" s="136">
        <v>0</v>
      </c>
      <c r="T33" s="139"/>
    </row>
    <row r="34" spans="1:20" s="137" customFormat="1" ht="48" customHeight="1" x14ac:dyDescent="0.3">
      <c r="A34" s="132"/>
      <c r="B34" s="133"/>
      <c r="C34" s="133"/>
      <c r="D34" s="134">
        <v>13307000</v>
      </c>
      <c r="E34" s="134">
        <v>5877021</v>
      </c>
      <c r="F34" s="132"/>
      <c r="G34" s="135" t="s">
        <v>283</v>
      </c>
      <c r="H34" s="11"/>
      <c r="I34" s="133"/>
      <c r="J34" s="133"/>
      <c r="K34" s="133"/>
      <c r="L34" s="133"/>
      <c r="M34" s="136"/>
      <c r="N34" s="136"/>
      <c r="O34" s="136"/>
      <c r="P34" s="136"/>
      <c r="Q34" s="136"/>
      <c r="R34" s="136"/>
      <c r="S34" s="136"/>
      <c r="T34" s="139"/>
    </row>
    <row r="35" spans="1:20" s="137" customFormat="1" ht="48" customHeight="1" x14ac:dyDescent="0.3">
      <c r="A35" s="132"/>
      <c r="B35" s="133"/>
      <c r="C35" s="133"/>
      <c r="D35" s="134"/>
      <c r="E35" s="134">
        <v>55449</v>
      </c>
      <c r="F35" s="132" t="s">
        <v>28</v>
      </c>
      <c r="G35" s="135" t="s">
        <v>693</v>
      </c>
      <c r="H35" s="11" t="s">
        <v>284</v>
      </c>
      <c r="I35" s="133" t="s">
        <v>239</v>
      </c>
      <c r="J35" s="133" t="s">
        <v>240</v>
      </c>
      <c r="K35" s="133" t="s">
        <v>245</v>
      </c>
      <c r="L35" s="133" t="s">
        <v>747</v>
      </c>
      <c r="M35" s="136">
        <v>108</v>
      </c>
      <c r="N35" s="140" t="s">
        <v>149</v>
      </c>
      <c r="O35" s="136">
        <v>25</v>
      </c>
      <c r="P35" s="136">
        <v>3</v>
      </c>
      <c r="Q35" s="136">
        <v>3</v>
      </c>
      <c r="R35" s="136">
        <v>0</v>
      </c>
      <c r="S35" s="136">
        <v>0</v>
      </c>
      <c r="T35" s="139"/>
    </row>
    <row r="36" spans="1:20" s="137" customFormat="1" ht="63" customHeight="1" x14ac:dyDescent="0.3">
      <c r="A36" s="132"/>
      <c r="B36" s="133"/>
      <c r="C36" s="133"/>
      <c r="D36" s="134"/>
      <c r="E36" s="134">
        <v>150148</v>
      </c>
      <c r="F36" s="132" t="s">
        <v>28</v>
      </c>
      <c r="G36" s="135" t="s">
        <v>285</v>
      </c>
      <c r="H36" s="11" t="s">
        <v>286</v>
      </c>
      <c r="I36" s="133" t="s">
        <v>287</v>
      </c>
      <c r="J36" s="133" t="s">
        <v>52</v>
      </c>
      <c r="K36" s="133" t="s">
        <v>288</v>
      </c>
      <c r="L36" s="133" t="s">
        <v>748</v>
      </c>
      <c r="M36" s="136">
        <v>108</v>
      </c>
      <c r="N36" s="140" t="s">
        <v>148</v>
      </c>
      <c r="O36" s="140" t="s">
        <v>143</v>
      </c>
      <c r="P36" s="136">
        <v>1</v>
      </c>
      <c r="Q36" s="136">
        <v>1</v>
      </c>
      <c r="R36" s="136">
        <v>0</v>
      </c>
      <c r="S36" s="136">
        <v>0</v>
      </c>
      <c r="T36" s="139"/>
    </row>
    <row r="37" spans="1:20" s="137" customFormat="1" ht="48" customHeight="1" x14ac:dyDescent="0.3">
      <c r="A37" s="132"/>
      <c r="B37" s="133"/>
      <c r="C37" s="133"/>
      <c r="D37" s="134"/>
      <c r="E37" s="134">
        <v>482330</v>
      </c>
      <c r="F37" s="132" t="s">
        <v>28</v>
      </c>
      <c r="G37" s="135" t="s">
        <v>694</v>
      </c>
      <c r="H37" s="11" t="s">
        <v>289</v>
      </c>
      <c r="I37" s="133" t="s">
        <v>290</v>
      </c>
      <c r="J37" s="133" t="s">
        <v>291</v>
      </c>
      <c r="K37" s="133" t="s">
        <v>292</v>
      </c>
      <c r="L37" s="133" t="s">
        <v>749</v>
      </c>
      <c r="M37" s="136"/>
      <c r="N37" s="136"/>
      <c r="O37" s="136"/>
      <c r="P37" s="136"/>
      <c r="Q37" s="136"/>
      <c r="R37" s="136"/>
      <c r="S37" s="136"/>
      <c r="T37" s="139" t="s">
        <v>246</v>
      </c>
    </row>
    <row r="38" spans="1:20" s="137" customFormat="1" ht="48" customHeight="1" x14ac:dyDescent="0.3">
      <c r="A38" s="132"/>
      <c r="B38" s="133"/>
      <c r="C38" s="133"/>
      <c r="D38" s="134"/>
      <c r="E38" s="134">
        <v>100154</v>
      </c>
      <c r="F38" s="132" t="s">
        <v>43</v>
      </c>
      <c r="G38" s="135" t="s">
        <v>293</v>
      </c>
      <c r="H38" s="11" t="s">
        <v>294</v>
      </c>
      <c r="I38" s="133" t="s">
        <v>295</v>
      </c>
      <c r="J38" s="133" t="s">
        <v>296</v>
      </c>
      <c r="K38" s="133" t="s">
        <v>274</v>
      </c>
      <c r="L38" s="133" t="s">
        <v>750</v>
      </c>
      <c r="M38" s="136">
        <v>108</v>
      </c>
      <c r="N38" s="140" t="s">
        <v>242</v>
      </c>
      <c r="O38" s="136">
        <v>15</v>
      </c>
      <c r="P38" s="136">
        <v>0</v>
      </c>
      <c r="Q38" s="136">
        <v>0</v>
      </c>
      <c r="R38" s="136">
        <v>0</v>
      </c>
      <c r="S38" s="136">
        <v>0</v>
      </c>
      <c r="T38" s="139"/>
    </row>
    <row r="39" spans="1:20" s="137" customFormat="1" ht="59.25" customHeight="1" x14ac:dyDescent="0.3">
      <c r="A39" s="132"/>
      <c r="B39" s="133"/>
      <c r="C39" s="133"/>
      <c r="D39" s="134"/>
      <c r="E39" s="134">
        <v>1268874</v>
      </c>
      <c r="F39" s="132" t="s">
        <v>43</v>
      </c>
      <c r="G39" s="135" t="s">
        <v>695</v>
      </c>
      <c r="H39" s="11" t="s">
        <v>297</v>
      </c>
      <c r="I39" s="133" t="s">
        <v>295</v>
      </c>
      <c r="J39" s="133" t="s">
        <v>298</v>
      </c>
      <c r="K39" s="133" t="s">
        <v>299</v>
      </c>
      <c r="L39" s="133" t="s">
        <v>751</v>
      </c>
      <c r="M39" s="136"/>
      <c r="N39" s="136"/>
      <c r="O39" s="136"/>
      <c r="P39" s="136"/>
      <c r="Q39" s="136"/>
      <c r="R39" s="136"/>
      <c r="S39" s="136"/>
      <c r="T39" s="139" t="s">
        <v>246</v>
      </c>
    </row>
    <row r="40" spans="1:20" s="137" customFormat="1" ht="48" customHeight="1" x14ac:dyDescent="0.3">
      <c r="A40" s="132"/>
      <c r="B40" s="133"/>
      <c r="C40" s="133"/>
      <c r="D40" s="134"/>
      <c r="E40" s="134">
        <v>433824</v>
      </c>
      <c r="F40" s="132" t="s">
        <v>28</v>
      </c>
      <c r="G40" s="135" t="s">
        <v>696</v>
      </c>
      <c r="H40" s="11" t="s">
        <v>300</v>
      </c>
      <c r="I40" s="133" t="s">
        <v>295</v>
      </c>
      <c r="J40" s="133" t="s">
        <v>301</v>
      </c>
      <c r="K40" s="133" t="s">
        <v>302</v>
      </c>
      <c r="L40" s="133" t="s">
        <v>752</v>
      </c>
      <c r="M40" s="136">
        <v>108</v>
      </c>
      <c r="N40" s="140" t="s">
        <v>204</v>
      </c>
      <c r="O40" s="136">
        <v>15</v>
      </c>
      <c r="P40" s="136">
        <v>0</v>
      </c>
      <c r="Q40" s="136">
        <v>0</v>
      </c>
      <c r="R40" s="136">
        <v>0</v>
      </c>
      <c r="S40" s="136">
        <v>0</v>
      </c>
      <c r="T40" s="139"/>
    </row>
    <row r="41" spans="1:20" s="137" customFormat="1" ht="48" customHeight="1" x14ac:dyDescent="0.3">
      <c r="A41" s="132"/>
      <c r="B41" s="133"/>
      <c r="C41" s="133"/>
      <c r="D41" s="134"/>
      <c r="E41" s="134">
        <v>167613</v>
      </c>
      <c r="F41" s="132" t="s">
        <v>28</v>
      </c>
      <c r="G41" s="135" t="s">
        <v>697</v>
      </c>
      <c r="H41" s="11" t="s">
        <v>303</v>
      </c>
      <c r="I41" s="133" t="s">
        <v>239</v>
      </c>
      <c r="J41" s="133" t="s">
        <v>240</v>
      </c>
      <c r="K41" s="133" t="s">
        <v>304</v>
      </c>
      <c r="L41" s="133" t="s">
        <v>753</v>
      </c>
      <c r="M41" s="136">
        <v>108</v>
      </c>
      <c r="N41" s="140" t="s">
        <v>204</v>
      </c>
      <c r="O41" s="136">
        <v>29</v>
      </c>
      <c r="P41" s="136">
        <v>2</v>
      </c>
      <c r="Q41" s="136">
        <v>2</v>
      </c>
      <c r="R41" s="136">
        <v>0</v>
      </c>
      <c r="S41" s="136">
        <v>0</v>
      </c>
      <c r="T41" s="139"/>
    </row>
    <row r="42" spans="1:20" s="137" customFormat="1" ht="279" customHeight="1" x14ac:dyDescent="0.3">
      <c r="A42" s="132"/>
      <c r="B42" s="133"/>
      <c r="C42" s="133"/>
      <c r="D42" s="134"/>
      <c r="E42" s="134">
        <v>1181706</v>
      </c>
      <c r="F42" s="132" t="s">
        <v>28</v>
      </c>
      <c r="G42" s="135" t="s">
        <v>305</v>
      </c>
      <c r="H42" s="11" t="s">
        <v>306</v>
      </c>
      <c r="I42" s="133" t="s">
        <v>253</v>
      </c>
      <c r="J42" s="133" t="s">
        <v>259</v>
      </c>
      <c r="K42" s="133" t="s">
        <v>307</v>
      </c>
      <c r="L42" s="133" t="s">
        <v>754</v>
      </c>
      <c r="M42" s="136">
        <v>108</v>
      </c>
      <c r="N42" s="140" t="s">
        <v>143</v>
      </c>
      <c r="O42" s="136">
        <v>22</v>
      </c>
      <c r="P42" s="136">
        <v>0</v>
      </c>
      <c r="Q42" s="136">
        <v>0</v>
      </c>
      <c r="R42" s="136">
        <v>0</v>
      </c>
      <c r="S42" s="136">
        <v>0</v>
      </c>
      <c r="T42" s="139"/>
    </row>
    <row r="43" spans="1:20" s="137" customFormat="1" ht="48" customHeight="1" x14ac:dyDescent="0.3">
      <c r="A43" s="132"/>
      <c r="B43" s="133"/>
      <c r="C43" s="133"/>
      <c r="D43" s="134"/>
      <c r="E43" s="134">
        <v>166167</v>
      </c>
      <c r="F43" s="215" t="s">
        <v>28</v>
      </c>
      <c r="G43" s="135" t="s">
        <v>308</v>
      </c>
      <c r="H43" s="11" t="s">
        <v>309</v>
      </c>
      <c r="I43" s="133" t="s">
        <v>310</v>
      </c>
      <c r="J43" s="133" t="s">
        <v>311</v>
      </c>
      <c r="K43" s="133" t="s">
        <v>245</v>
      </c>
      <c r="L43" s="133" t="s">
        <v>755</v>
      </c>
      <c r="M43" s="136">
        <v>108</v>
      </c>
      <c r="N43" s="140" t="s">
        <v>249</v>
      </c>
      <c r="O43" s="140" t="s">
        <v>145</v>
      </c>
      <c r="P43" s="136">
        <v>4</v>
      </c>
      <c r="Q43" s="136">
        <v>2</v>
      </c>
      <c r="R43" s="136">
        <v>0</v>
      </c>
      <c r="S43" s="136">
        <v>2</v>
      </c>
      <c r="T43" s="139"/>
    </row>
    <row r="44" spans="1:20" s="137" customFormat="1" ht="48" customHeight="1" x14ac:dyDescent="0.3">
      <c r="A44" s="132"/>
      <c r="B44" s="133"/>
      <c r="C44" s="133"/>
      <c r="D44" s="134"/>
      <c r="E44" s="134">
        <v>272941</v>
      </c>
      <c r="F44" s="215" t="s">
        <v>256</v>
      </c>
      <c r="G44" s="135" t="s">
        <v>312</v>
      </c>
      <c r="H44" s="11" t="s">
        <v>313</v>
      </c>
      <c r="I44" s="133" t="s">
        <v>314</v>
      </c>
      <c r="J44" s="133" t="s">
        <v>315</v>
      </c>
      <c r="K44" s="133" t="s">
        <v>316</v>
      </c>
      <c r="L44" s="133" t="s">
        <v>756</v>
      </c>
      <c r="M44" s="136">
        <v>108</v>
      </c>
      <c r="N44" s="140" t="s">
        <v>249</v>
      </c>
      <c r="O44" s="136">
        <v>23</v>
      </c>
      <c r="P44" s="136">
        <v>2</v>
      </c>
      <c r="Q44" s="136">
        <v>2</v>
      </c>
      <c r="R44" s="136">
        <v>0</v>
      </c>
      <c r="S44" s="136">
        <v>0</v>
      </c>
      <c r="T44" s="139"/>
    </row>
    <row r="45" spans="1:20" s="137" customFormat="1" ht="54.75" customHeight="1" x14ac:dyDescent="0.3">
      <c r="A45" s="132"/>
      <c r="B45" s="133"/>
      <c r="C45" s="133"/>
      <c r="D45" s="134"/>
      <c r="E45" s="134">
        <v>420911</v>
      </c>
      <c r="F45" s="132" t="s">
        <v>43</v>
      </c>
      <c r="G45" s="135" t="s">
        <v>698</v>
      </c>
      <c r="H45" s="11" t="s">
        <v>317</v>
      </c>
      <c r="I45" s="133" t="s">
        <v>295</v>
      </c>
      <c r="J45" s="133" t="s">
        <v>298</v>
      </c>
      <c r="K45" s="133" t="s">
        <v>318</v>
      </c>
      <c r="L45" s="133" t="s">
        <v>757</v>
      </c>
      <c r="M45" s="136">
        <v>108</v>
      </c>
      <c r="N45" s="136">
        <v>10</v>
      </c>
      <c r="O45" s="140" t="s">
        <v>148</v>
      </c>
      <c r="P45" s="141">
        <v>2</v>
      </c>
      <c r="Q45" s="141">
        <v>1</v>
      </c>
      <c r="R45" s="141">
        <v>0</v>
      </c>
      <c r="S45" s="141">
        <v>1</v>
      </c>
      <c r="T45" s="139"/>
    </row>
    <row r="46" spans="1:20" s="137" customFormat="1" ht="62.25" customHeight="1" x14ac:dyDescent="0.3">
      <c r="A46" s="132"/>
      <c r="B46" s="133"/>
      <c r="C46" s="133"/>
      <c r="D46" s="134"/>
      <c r="E46" s="134">
        <v>255685</v>
      </c>
      <c r="F46" s="132" t="s">
        <v>256</v>
      </c>
      <c r="G46" s="133" t="s">
        <v>319</v>
      </c>
      <c r="H46" s="11" t="s">
        <v>320</v>
      </c>
      <c r="I46" s="133" t="s">
        <v>321</v>
      </c>
      <c r="J46" s="133" t="s">
        <v>322</v>
      </c>
      <c r="K46" s="133" t="s">
        <v>323</v>
      </c>
      <c r="L46" s="133" t="s">
        <v>758</v>
      </c>
      <c r="M46" s="136">
        <v>108</v>
      </c>
      <c r="N46" s="136">
        <v>10</v>
      </c>
      <c r="O46" s="140" t="s">
        <v>242</v>
      </c>
      <c r="P46" s="136">
        <v>2</v>
      </c>
      <c r="Q46" s="136">
        <v>2</v>
      </c>
      <c r="R46" s="136">
        <v>0</v>
      </c>
      <c r="S46" s="136">
        <v>0</v>
      </c>
      <c r="T46" s="139"/>
    </row>
    <row r="47" spans="1:20" s="137" customFormat="1" ht="85.5" customHeight="1" x14ac:dyDescent="0.3">
      <c r="A47" s="132"/>
      <c r="B47" s="133"/>
      <c r="C47" s="133"/>
      <c r="D47" s="134"/>
      <c r="E47" s="134">
        <v>215756</v>
      </c>
      <c r="F47" s="132" t="s">
        <v>28</v>
      </c>
      <c r="G47" s="133" t="s">
        <v>324</v>
      </c>
      <c r="H47" s="11" t="s">
        <v>325</v>
      </c>
      <c r="I47" s="133" t="s">
        <v>239</v>
      </c>
      <c r="J47" s="133" t="s">
        <v>240</v>
      </c>
      <c r="K47" s="133" t="s">
        <v>326</v>
      </c>
      <c r="L47" s="133" t="s">
        <v>759</v>
      </c>
      <c r="M47" s="136">
        <v>108</v>
      </c>
      <c r="N47" s="136">
        <v>10</v>
      </c>
      <c r="O47" s="140" t="s">
        <v>327</v>
      </c>
      <c r="P47" s="136">
        <v>3</v>
      </c>
      <c r="Q47" s="136">
        <v>3</v>
      </c>
      <c r="R47" s="136">
        <v>0</v>
      </c>
      <c r="S47" s="136">
        <v>0</v>
      </c>
      <c r="T47" s="139"/>
    </row>
    <row r="48" spans="1:20" s="137" customFormat="1" ht="78" customHeight="1" x14ac:dyDescent="0.3">
      <c r="A48" s="132"/>
      <c r="B48" s="133"/>
      <c r="C48" s="133"/>
      <c r="D48" s="134"/>
      <c r="E48" s="134">
        <v>166534</v>
      </c>
      <c r="F48" s="132" t="s">
        <v>28</v>
      </c>
      <c r="G48" s="135" t="s">
        <v>699</v>
      </c>
      <c r="H48" s="11" t="s">
        <v>265</v>
      </c>
      <c r="I48" s="133" t="s">
        <v>239</v>
      </c>
      <c r="J48" s="133" t="s">
        <v>240</v>
      </c>
      <c r="K48" s="133" t="s">
        <v>328</v>
      </c>
      <c r="L48" s="133" t="s">
        <v>760</v>
      </c>
      <c r="M48" s="141">
        <v>108</v>
      </c>
      <c r="N48" s="143" t="s">
        <v>329</v>
      </c>
      <c r="O48" s="141">
        <v>11</v>
      </c>
      <c r="P48" s="136">
        <v>2</v>
      </c>
      <c r="Q48" s="136">
        <v>2</v>
      </c>
      <c r="R48" s="136">
        <v>0</v>
      </c>
      <c r="S48" s="136">
        <v>0</v>
      </c>
      <c r="T48" s="139"/>
    </row>
    <row r="49" spans="1:20" s="137" customFormat="1" ht="48" customHeight="1" x14ac:dyDescent="0.3">
      <c r="A49" s="132"/>
      <c r="B49" s="133"/>
      <c r="C49" s="133"/>
      <c r="D49" s="134"/>
      <c r="E49" s="134">
        <v>473108</v>
      </c>
      <c r="F49" s="132" t="s">
        <v>28</v>
      </c>
      <c r="G49" s="133" t="s">
        <v>330</v>
      </c>
      <c r="H49" s="11" t="s">
        <v>331</v>
      </c>
      <c r="I49" s="133" t="s">
        <v>295</v>
      </c>
      <c r="J49" s="133" t="s">
        <v>298</v>
      </c>
      <c r="K49" s="133" t="s">
        <v>332</v>
      </c>
      <c r="L49" s="133" t="s">
        <v>761</v>
      </c>
      <c r="M49" s="136">
        <v>108</v>
      </c>
      <c r="N49" s="136">
        <v>11</v>
      </c>
      <c r="O49" s="140" t="s">
        <v>242</v>
      </c>
      <c r="P49" s="136">
        <v>0</v>
      </c>
      <c r="Q49" s="136">
        <v>0</v>
      </c>
      <c r="R49" s="136">
        <v>0</v>
      </c>
      <c r="S49" s="136">
        <v>0</v>
      </c>
      <c r="T49" s="139"/>
    </row>
    <row r="50" spans="1:20" s="137" customFormat="1" ht="48" customHeight="1" x14ac:dyDescent="0.3">
      <c r="A50" s="132"/>
      <c r="B50" s="133"/>
      <c r="C50" s="133"/>
      <c r="D50" s="134"/>
      <c r="E50" s="134">
        <v>65821</v>
      </c>
      <c r="F50" s="132" t="s">
        <v>28</v>
      </c>
      <c r="G50" s="135" t="s">
        <v>700</v>
      </c>
      <c r="H50" s="11" t="s">
        <v>333</v>
      </c>
      <c r="I50" s="133" t="s">
        <v>253</v>
      </c>
      <c r="J50" s="133" t="s">
        <v>259</v>
      </c>
      <c r="K50" s="133" t="s">
        <v>316</v>
      </c>
      <c r="L50" s="133" t="s">
        <v>762</v>
      </c>
      <c r="M50" s="136">
        <v>108</v>
      </c>
      <c r="N50" s="136">
        <v>11</v>
      </c>
      <c r="O50" s="136">
        <v>21</v>
      </c>
      <c r="P50" s="136">
        <v>0</v>
      </c>
      <c r="Q50" s="136">
        <v>0</v>
      </c>
      <c r="R50" s="136">
        <v>0</v>
      </c>
      <c r="S50" s="136">
        <v>0</v>
      </c>
      <c r="T50" s="139"/>
    </row>
    <row r="51" spans="1:20" s="145" customFormat="1" ht="69" customHeight="1" x14ac:dyDescent="0.3">
      <c r="A51" s="132"/>
      <c r="B51" s="133"/>
      <c r="C51" s="133"/>
      <c r="D51" s="134">
        <v>767000</v>
      </c>
      <c r="E51" s="144">
        <v>466198</v>
      </c>
      <c r="F51" s="132" t="s">
        <v>53</v>
      </c>
      <c r="G51" s="133" t="s">
        <v>334</v>
      </c>
      <c r="H51" s="133" t="s">
        <v>335</v>
      </c>
      <c r="I51" s="133" t="s">
        <v>336</v>
      </c>
      <c r="J51" s="133" t="s">
        <v>337</v>
      </c>
      <c r="K51" s="133"/>
      <c r="L51" s="133"/>
      <c r="M51" s="136"/>
      <c r="N51" s="136"/>
      <c r="O51" s="136"/>
      <c r="P51" s="136"/>
      <c r="Q51" s="136"/>
      <c r="R51" s="136"/>
      <c r="S51" s="136"/>
      <c r="T51" s="142"/>
    </row>
    <row r="52" spans="1:20" s="137" customFormat="1" ht="48" customHeight="1" x14ac:dyDescent="0.3">
      <c r="A52" s="146">
        <v>108</v>
      </c>
      <c r="B52" s="147" t="s">
        <v>338</v>
      </c>
      <c r="C52" s="147" t="s">
        <v>339</v>
      </c>
      <c r="D52" s="148">
        <f>SUM(D7,D9,D17,D34,D51)</f>
        <v>21226000</v>
      </c>
      <c r="E52" s="148">
        <f>SUM(E7,E9,E17,E34,E51)</f>
        <v>9651290</v>
      </c>
      <c r="F52" s="149"/>
      <c r="G52" s="147"/>
      <c r="H52" s="147"/>
      <c r="I52" s="147"/>
      <c r="J52" s="147"/>
      <c r="K52" s="147"/>
      <c r="L52" s="147"/>
      <c r="M52" s="150"/>
      <c r="N52" s="150"/>
      <c r="O52" s="150"/>
      <c r="P52" s="150">
        <f>SUM(P7:P51)</f>
        <v>38</v>
      </c>
      <c r="Q52" s="150">
        <f t="shared" ref="Q52:S52" si="0">SUM(Q7:Q51)</f>
        <v>27</v>
      </c>
      <c r="R52" s="150">
        <f t="shared" si="0"/>
        <v>3</v>
      </c>
      <c r="S52" s="150">
        <f t="shared" si="0"/>
        <v>8</v>
      </c>
      <c r="T52" s="151"/>
    </row>
    <row r="53" spans="1:20" s="137" customFormat="1" ht="48" customHeight="1" x14ac:dyDescent="0.3">
      <c r="A53" s="152">
        <v>108</v>
      </c>
      <c r="B53" s="153" t="s">
        <v>55</v>
      </c>
      <c r="C53" s="153" t="s">
        <v>184</v>
      </c>
      <c r="D53" s="154">
        <v>90000</v>
      </c>
      <c r="E53" s="154">
        <v>65387</v>
      </c>
      <c r="F53" s="155"/>
      <c r="G53" s="153" t="s">
        <v>340</v>
      </c>
      <c r="H53" s="153"/>
      <c r="I53" s="153"/>
      <c r="J53" s="153"/>
      <c r="K53" s="153"/>
      <c r="L53" s="153"/>
      <c r="M53" s="156"/>
      <c r="N53" s="156"/>
      <c r="O53" s="156"/>
      <c r="P53" s="156"/>
      <c r="Q53" s="156"/>
      <c r="R53" s="156"/>
      <c r="S53" s="156"/>
      <c r="T53" s="157"/>
    </row>
    <row r="54" spans="1:20" s="158" customFormat="1" ht="48" customHeight="1" x14ac:dyDescent="0.3">
      <c r="A54" s="152"/>
      <c r="B54" s="153"/>
      <c r="C54" s="153"/>
      <c r="D54" s="154"/>
      <c r="E54" s="154">
        <v>65387</v>
      </c>
      <c r="F54" s="217" t="s">
        <v>341</v>
      </c>
      <c r="G54" s="153" t="s">
        <v>342</v>
      </c>
      <c r="H54" s="153" t="s">
        <v>343</v>
      </c>
      <c r="I54" s="153" t="s">
        <v>344</v>
      </c>
      <c r="J54" s="153" t="s">
        <v>344</v>
      </c>
      <c r="K54" s="153" t="s">
        <v>345</v>
      </c>
      <c r="L54" s="153" t="s">
        <v>763</v>
      </c>
      <c r="M54" s="156">
        <v>108</v>
      </c>
      <c r="N54" s="156">
        <v>12</v>
      </c>
      <c r="O54" s="156">
        <v>26</v>
      </c>
      <c r="P54" s="156">
        <v>3</v>
      </c>
      <c r="Q54" s="156">
        <v>2</v>
      </c>
      <c r="R54" s="156">
        <v>0</v>
      </c>
      <c r="S54" s="156">
        <v>1</v>
      </c>
      <c r="T54" s="157"/>
    </row>
    <row r="55" spans="1:20" s="158" customFormat="1" ht="48" customHeight="1" x14ac:dyDescent="0.3">
      <c r="A55" s="146">
        <v>108</v>
      </c>
      <c r="B55" s="147" t="s">
        <v>55</v>
      </c>
      <c r="C55" s="147" t="s">
        <v>339</v>
      </c>
      <c r="D55" s="148">
        <f>SUM(D53:D54)</f>
        <v>90000</v>
      </c>
      <c r="E55" s="148">
        <f>SUM(E53)</f>
        <v>65387</v>
      </c>
      <c r="F55" s="149"/>
      <c r="G55" s="147"/>
      <c r="H55" s="147"/>
      <c r="I55" s="147"/>
      <c r="J55" s="147"/>
      <c r="K55" s="147"/>
      <c r="L55" s="147"/>
      <c r="M55" s="150"/>
      <c r="N55" s="151"/>
      <c r="O55" s="151"/>
      <c r="P55" s="216">
        <f>SUM(P54)</f>
        <v>3</v>
      </c>
      <c r="Q55" s="216">
        <f t="shared" ref="Q55:S55" si="1">SUM(Q54)</f>
        <v>2</v>
      </c>
      <c r="R55" s="216">
        <f t="shared" si="1"/>
        <v>0</v>
      </c>
      <c r="S55" s="216">
        <f t="shared" si="1"/>
        <v>1</v>
      </c>
      <c r="T55" s="151"/>
    </row>
    <row r="56" spans="1:20" s="158" customFormat="1" ht="48" customHeight="1" x14ac:dyDescent="0.3">
      <c r="A56" s="152">
        <v>108</v>
      </c>
      <c r="B56" s="153" t="s">
        <v>346</v>
      </c>
      <c r="C56" s="153" t="s">
        <v>184</v>
      </c>
      <c r="D56" s="154">
        <v>284000</v>
      </c>
      <c r="E56" s="154">
        <v>389623</v>
      </c>
      <c r="F56" s="155"/>
      <c r="G56" s="153" t="s">
        <v>347</v>
      </c>
      <c r="H56" s="153"/>
      <c r="I56" s="153"/>
      <c r="J56" s="153"/>
      <c r="K56" s="153"/>
      <c r="L56" s="153"/>
      <c r="M56" s="156"/>
      <c r="N56" s="156"/>
      <c r="O56" s="156"/>
      <c r="P56" s="156"/>
      <c r="Q56" s="156"/>
      <c r="R56" s="156"/>
      <c r="S56" s="156"/>
      <c r="T56" s="157" t="s">
        <v>348</v>
      </c>
    </row>
    <row r="57" spans="1:20" s="158" customFormat="1" ht="67.5" customHeight="1" x14ac:dyDescent="0.3">
      <c r="A57" s="152"/>
      <c r="B57" s="153"/>
      <c r="C57" s="153"/>
      <c r="D57" s="154"/>
      <c r="E57" s="154">
        <v>70567</v>
      </c>
      <c r="F57" s="155" t="s">
        <v>28</v>
      </c>
      <c r="G57" s="153" t="s">
        <v>349</v>
      </c>
      <c r="H57" s="153" t="s">
        <v>350</v>
      </c>
      <c r="I57" s="153" t="s">
        <v>351</v>
      </c>
      <c r="J57" s="153" t="s">
        <v>352</v>
      </c>
      <c r="K57" s="153" t="s">
        <v>353</v>
      </c>
      <c r="L57" s="153" t="s">
        <v>764</v>
      </c>
      <c r="M57" s="156">
        <v>108</v>
      </c>
      <c r="N57" s="159" t="s">
        <v>354</v>
      </c>
      <c r="O57" s="156">
        <v>28</v>
      </c>
      <c r="P57" s="156">
        <v>2</v>
      </c>
      <c r="Q57" s="156">
        <v>2</v>
      </c>
      <c r="R57" s="156">
        <v>0</v>
      </c>
      <c r="S57" s="156">
        <v>0</v>
      </c>
      <c r="T57" s="157"/>
    </row>
    <row r="58" spans="1:20" s="158" customFormat="1" ht="48" customHeight="1" x14ac:dyDescent="0.3">
      <c r="A58" s="152"/>
      <c r="B58" s="153"/>
      <c r="C58" s="153"/>
      <c r="D58" s="154"/>
      <c r="E58" s="154">
        <v>140919</v>
      </c>
      <c r="F58" s="155" t="s">
        <v>341</v>
      </c>
      <c r="G58" s="153" t="s">
        <v>355</v>
      </c>
      <c r="H58" s="153" t="s">
        <v>356</v>
      </c>
      <c r="I58" s="153" t="s">
        <v>253</v>
      </c>
      <c r="J58" s="153" t="s">
        <v>357</v>
      </c>
      <c r="K58" s="153" t="s">
        <v>358</v>
      </c>
      <c r="L58" s="153" t="s">
        <v>765</v>
      </c>
      <c r="M58" s="156">
        <v>108</v>
      </c>
      <c r="N58" s="159" t="s">
        <v>359</v>
      </c>
      <c r="O58" s="156">
        <v>16</v>
      </c>
      <c r="P58" s="156">
        <v>2</v>
      </c>
      <c r="Q58" s="156">
        <v>2</v>
      </c>
      <c r="R58" s="156">
        <v>0</v>
      </c>
      <c r="S58" s="156">
        <v>0</v>
      </c>
      <c r="T58" s="157"/>
    </row>
    <row r="59" spans="1:20" s="158" customFormat="1" ht="48" customHeight="1" x14ac:dyDescent="0.3">
      <c r="A59" s="152"/>
      <c r="B59" s="153"/>
      <c r="C59" s="153"/>
      <c r="D59" s="154"/>
      <c r="E59" s="154">
        <v>97964</v>
      </c>
      <c r="F59" s="155" t="s">
        <v>360</v>
      </c>
      <c r="G59" s="153" t="s">
        <v>361</v>
      </c>
      <c r="H59" s="153" t="s">
        <v>54</v>
      </c>
      <c r="I59" s="153" t="s">
        <v>362</v>
      </c>
      <c r="J59" s="153" t="s">
        <v>363</v>
      </c>
      <c r="K59" s="153" t="s">
        <v>353</v>
      </c>
      <c r="L59" s="153" t="s">
        <v>764</v>
      </c>
      <c r="M59" s="156">
        <v>108</v>
      </c>
      <c r="N59" s="156">
        <v>11</v>
      </c>
      <c r="O59" s="159" t="s">
        <v>364</v>
      </c>
      <c r="P59" s="156">
        <v>8</v>
      </c>
      <c r="Q59" s="156">
        <v>4</v>
      </c>
      <c r="R59" s="156">
        <v>0</v>
      </c>
      <c r="S59" s="156">
        <v>4</v>
      </c>
      <c r="T59" s="157"/>
    </row>
    <row r="60" spans="1:20" s="158" customFormat="1" ht="96" customHeight="1" x14ac:dyDescent="0.3">
      <c r="A60" s="152"/>
      <c r="B60" s="153"/>
      <c r="C60" s="153"/>
      <c r="D60" s="154"/>
      <c r="E60" s="154">
        <v>80173</v>
      </c>
      <c r="F60" s="155" t="s">
        <v>28</v>
      </c>
      <c r="G60" s="153" t="s">
        <v>365</v>
      </c>
      <c r="H60" s="153" t="s">
        <v>366</v>
      </c>
      <c r="I60" s="153" t="s">
        <v>351</v>
      </c>
      <c r="J60" s="153" t="s">
        <v>352</v>
      </c>
      <c r="K60" s="218" t="s">
        <v>353</v>
      </c>
      <c r="L60" s="218" t="s">
        <v>764</v>
      </c>
      <c r="M60" s="219">
        <v>109</v>
      </c>
      <c r="N60" s="220" t="s">
        <v>354</v>
      </c>
      <c r="O60" s="219">
        <v>18</v>
      </c>
      <c r="P60" s="219">
        <v>2</v>
      </c>
      <c r="Q60" s="219">
        <v>2</v>
      </c>
      <c r="R60" s="219">
        <v>0</v>
      </c>
      <c r="S60" s="219">
        <v>0</v>
      </c>
      <c r="T60" s="221"/>
    </row>
    <row r="61" spans="1:20" s="158" customFormat="1" ht="128.25" customHeight="1" x14ac:dyDescent="0.3">
      <c r="A61" s="152"/>
      <c r="B61" s="153"/>
      <c r="C61" s="153"/>
      <c r="D61" s="154">
        <v>78000</v>
      </c>
      <c r="E61" s="154">
        <v>227403</v>
      </c>
      <c r="F61" s="155"/>
      <c r="G61" s="153" t="s">
        <v>367</v>
      </c>
      <c r="H61" s="153"/>
      <c r="I61" s="153"/>
      <c r="J61" s="153"/>
      <c r="K61" s="153"/>
      <c r="L61" s="153"/>
      <c r="M61" s="156"/>
      <c r="N61" s="156"/>
      <c r="O61" s="156"/>
      <c r="P61" s="156"/>
      <c r="Q61" s="156"/>
      <c r="R61" s="156"/>
      <c r="S61" s="156"/>
      <c r="T61" s="157" t="s">
        <v>368</v>
      </c>
    </row>
    <row r="62" spans="1:20" s="158" customFormat="1" ht="48" customHeight="1" x14ac:dyDescent="0.3">
      <c r="A62" s="152"/>
      <c r="B62" s="153"/>
      <c r="C62" s="153"/>
      <c r="D62" s="154"/>
      <c r="E62" s="154">
        <v>121155</v>
      </c>
      <c r="F62" s="155" t="s">
        <v>43</v>
      </c>
      <c r="G62" s="153" t="s">
        <v>369</v>
      </c>
      <c r="H62" s="153" t="s">
        <v>370</v>
      </c>
      <c r="I62" s="153" t="s">
        <v>362</v>
      </c>
      <c r="J62" s="153" t="s">
        <v>363</v>
      </c>
      <c r="K62" s="153" t="s">
        <v>371</v>
      </c>
      <c r="L62" s="153" t="s">
        <v>766</v>
      </c>
      <c r="M62" s="156">
        <v>108</v>
      </c>
      <c r="N62" s="159" t="s">
        <v>359</v>
      </c>
      <c r="O62" s="156">
        <v>25</v>
      </c>
      <c r="P62" s="156">
        <v>3</v>
      </c>
      <c r="Q62" s="156">
        <v>3</v>
      </c>
      <c r="R62" s="156">
        <v>0</v>
      </c>
      <c r="S62" s="156">
        <v>0</v>
      </c>
      <c r="T62" s="157"/>
    </row>
    <row r="63" spans="1:20" s="158" customFormat="1" ht="55.5" customHeight="1" x14ac:dyDescent="0.3">
      <c r="A63" s="152"/>
      <c r="B63" s="153"/>
      <c r="C63" s="153"/>
      <c r="D63" s="154"/>
      <c r="E63" s="154">
        <v>106248</v>
      </c>
      <c r="F63" s="155" t="s">
        <v>43</v>
      </c>
      <c r="G63" s="153" t="s">
        <v>372</v>
      </c>
      <c r="H63" s="153" t="s">
        <v>373</v>
      </c>
      <c r="I63" s="153" t="s">
        <v>253</v>
      </c>
      <c r="J63" s="153" t="s">
        <v>374</v>
      </c>
      <c r="K63" s="153" t="s">
        <v>375</v>
      </c>
      <c r="L63" s="153" t="s">
        <v>767</v>
      </c>
      <c r="M63" s="156">
        <v>109</v>
      </c>
      <c r="N63" s="159" t="s">
        <v>376</v>
      </c>
      <c r="O63" s="156">
        <v>22</v>
      </c>
      <c r="P63" s="156">
        <v>6</v>
      </c>
      <c r="Q63" s="156">
        <v>6</v>
      </c>
      <c r="R63" s="156">
        <v>0</v>
      </c>
      <c r="S63" s="156">
        <v>0</v>
      </c>
      <c r="T63" s="157"/>
    </row>
    <row r="64" spans="1:20" s="158" customFormat="1" ht="56.25" customHeight="1" x14ac:dyDescent="0.3">
      <c r="A64" s="152"/>
      <c r="B64" s="153"/>
      <c r="C64" s="153"/>
      <c r="D64" s="154">
        <v>143000</v>
      </c>
      <c r="E64" s="154">
        <v>120135</v>
      </c>
      <c r="F64" s="155"/>
      <c r="G64" s="153" t="s">
        <v>377</v>
      </c>
      <c r="H64" s="153"/>
      <c r="I64" s="153"/>
      <c r="J64" s="153"/>
      <c r="K64" s="153"/>
      <c r="L64" s="153"/>
      <c r="M64" s="156"/>
      <c r="N64" s="156"/>
      <c r="O64" s="156"/>
      <c r="P64" s="156"/>
      <c r="Q64" s="156"/>
      <c r="R64" s="156"/>
      <c r="S64" s="156"/>
      <c r="T64" s="157"/>
    </row>
    <row r="65" spans="1:20" s="158" customFormat="1" ht="48" customHeight="1" x14ac:dyDescent="0.3">
      <c r="A65" s="152"/>
      <c r="B65" s="153"/>
      <c r="C65" s="153"/>
      <c r="D65" s="154"/>
      <c r="E65" s="154">
        <v>120135</v>
      </c>
      <c r="F65" s="155" t="s">
        <v>43</v>
      </c>
      <c r="G65" s="153" t="s">
        <v>378</v>
      </c>
      <c r="H65" s="153" t="s">
        <v>379</v>
      </c>
      <c r="I65" s="153" t="s">
        <v>351</v>
      </c>
      <c r="J65" s="153" t="s">
        <v>352</v>
      </c>
      <c r="K65" s="153" t="s">
        <v>380</v>
      </c>
      <c r="L65" s="153" t="s">
        <v>768</v>
      </c>
      <c r="M65" s="156">
        <v>108</v>
      </c>
      <c r="N65" s="159" t="s">
        <v>359</v>
      </c>
      <c r="O65" s="159" t="s">
        <v>354</v>
      </c>
      <c r="P65" s="156">
        <v>3</v>
      </c>
      <c r="Q65" s="156">
        <v>3</v>
      </c>
      <c r="R65" s="156">
        <v>0</v>
      </c>
      <c r="S65" s="156">
        <v>0</v>
      </c>
      <c r="T65" s="157"/>
    </row>
    <row r="66" spans="1:20" s="158" customFormat="1" ht="126.75" customHeight="1" x14ac:dyDescent="0.3">
      <c r="A66" s="152"/>
      <c r="B66" s="153"/>
      <c r="C66" s="153"/>
      <c r="D66" s="154">
        <v>103000</v>
      </c>
      <c r="E66" s="154">
        <v>122202</v>
      </c>
      <c r="F66" s="155"/>
      <c r="G66" s="153" t="s">
        <v>381</v>
      </c>
      <c r="H66" s="153"/>
      <c r="I66" s="153"/>
      <c r="J66" s="153"/>
      <c r="K66" s="153"/>
      <c r="L66" s="153"/>
      <c r="M66" s="156"/>
      <c r="N66" s="156"/>
      <c r="O66" s="156"/>
      <c r="P66" s="156"/>
      <c r="Q66" s="156"/>
      <c r="R66" s="156"/>
      <c r="S66" s="156"/>
      <c r="T66" s="157" t="s">
        <v>382</v>
      </c>
    </row>
    <row r="67" spans="1:20" s="158" customFormat="1" ht="48" customHeight="1" x14ac:dyDescent="0.3">
      <c r="A67" s="152"/>
      <c r="B67" s="153"/>
      <c r="C67" s="153"/>
      <c r="D67" s="154"/>
      <c r="E67" s="154">
        <v>122202</v>
      </c>
      <c r="F67" s="155" t="s">
        <v>43</v>
      </c>
      <c r="G67" s="153" t="s">
        <v>383</v>
      </c>
      <c r="H67" s="153" t="s">
        <v>384</v>
      </c>
      <c r="I67" s="153" t="s">
        <v>385</v>
      </c>
      <c r="J67" s="153" t="s">
        <v>386</v>
      </c>
      <c r="K67" s="153" t="s">
        <v>387</v>
      </c>
      <c r="L67" s="153" t="s">
        <v>769</v>
      </c>
      <c r="M67" s="156">
        <v>108</v>
      </c>
      <c r="N67" s="156">
        <v>12</v>
      </c>
      <c r="O67" s="156">
        <v>16</v>
      </c>
      <c r="P67" s="156">
        <v>1</v>
      </c>
      <c r="Q67" s="156">
        <v>0</v>
      </c>
      <c r="R67" s="156">
        <v>0</v>
      </c>
      <c r="S67" s="156">
        <v>1</v>
      </c>
      <c r="T67" s="157"/>
    </row>
    <row r="68" spans="1:20" s="137" customFormat="1" ht="43.2" customHeight="1" x14ac:dyDescent="0.3">
      <c r="A68" s="146">
        <v>108</v>
      </c>
      <c r="B68" s="147" t="s">
        <v>388</v>
      </c>
      <c r="C68" s="147" t="s">
        <v>339</v>
      </c>
      <c r="D68" s="148">
        <f>D56+D61+D64+D66</f>
        <v>608000</v>
      </c>
      <c r="E68" s="148">
        <f>E56+E61+E64+E66</f>
        <v>859363</v>
      </c>
      <c r="F68" s="149"/>
      <c r="G68" s="147"/>
      <c r="H68" s="147"/>
      <c r="I68" s="147"/>
      <c r="J68" s="147"/>
      <c r="K68" s="147"/>
      <c r="L68" s="147"/>
      <c r="M68" s="150"/>
      <c r="N68" s="150"/>
      <c r="O68" s="150"/>
      <c r="P68" s="150">
        <f>SUM(P56:P67)</f>
        <v>27</v>
      </c>
      <c r="Q68" s="150">
        <f>SUM(Q56:Q67)</f>
        <v>22</v>
      </c>
      <c r="R68" s="150">
        <f>SUM(R56:R67)</f>
        <v>0</v>
      </c>
      <c r="S68" s="150">
        <f>SUM(S56:S67)</f>
        <v>5</v>
      </c>
      <c r="T68" s="151"/>
    </row>
    <row r="69" spans="1:20" s="137" customFormat="1" ht="43.2" customHeight="1" x14ac:dyDescent="0.3">
      <c r="A69" s="152">
        <v>108</v>
      </c>
      <c r="B69" s="153" t="s">
        <v>389</v>
      </c>
      <c r="C69" s="153" t="s">
        <v>184</v>
      </c>
      <c r="D69" s="154">
        <v>6824000</v>
      </c>
      <c r="E69" s="154">
        <v>6214696</v>
      </c>
      <c r="F69" s="155"/>
      <c r="G69" s="153" t="s">
        <v>390</v>
      </c>
      <c r="H69" s="153"/>
      <c r="I69" s="153"/>
      <c r="J69" s="153"/>
      <c r="K69" s="153"/>
      <c r="L69" s="153"/>
      <c r="M69" s="156"/>
      <c r="N69" s="156"/>
      <c r="O69" s="156"/>
      <c r="P69" s="156"/>
      <c r="Q69" s="156"/>
      <c r="R69" s="156"/>
      <c r="S69" s="156"/>
      <c r="T69" s="157"/>
    </row>
    <row r="70" spans="1:20" s="137" customFormat="1" ht="69" customHeight="1" x14ac:dyDescent="0.3">
      <c r="A70" s="152"/>
      <c r="B70" s="153"/>
      <c r="C70" s="153"/>
      <c r="D70" s="154"/>
      <c r="E70" s="154">
        <v>52860</v>
      </c>
      <c r="F70" s="155" t="s">
        <v>360</v>
      </c>
      <c r="G70" s="153" t="s">
        <v>391</v>
      </c>
      <c r="H70" s="153" t="s">
        <v>392</v>
      </c>
      <c r="I70" s="153" t="s">
        <v>227</v>
      </c>
      <c r="J70" s="153" t="s">
        <v>244</v>
      </c>
      <c r="K70" s="153" t="s">
        <v>393</v>
      </c>
      <c r="L70" s="153" t="s">
        <v>770</v>
      </c>
      <c r="M70" s="219"/>
      <c r="N70" s="220"/>
      <c r="O70" s="219"/>
      <c r="P70" s="219"/>
      <c r="Q70" s="219"/>
      <c r="R70" s="219"/>
      <c r="S70" s="219"/>
      <c r="T70" s="157" t="s">
        <v>394</v>
      </c>
    </row>
    <row r="71" spans="1:20" s="137" customFormat="1" ht="132" customHeight="1" x14ac:dyDescent="0.3">
      <c r="A71" s="152"/>
      <c r="B71" s="153"/>
      <c r="C71" s="153"/>
      <c r="D71" s="154"/>
      <c r="E71" s="154">
        <v>2579480</v>
      </c>
      <c r="F71" s="155" t="s">
        <v>360</v>
      </c>
      <c r="G71" s="153" t="s">
        <v>395</v>
      </c>
      <c r="H71" s="153" t="s">
        <v>396</v>
      </c>
      <c r="I71" s="153" t="s">
        <v>397</v>
      </c>
      <c r="J71" s="153" t="s">
        <v>398</v>
      </c>
      <c r="K71" s="153" t="s">
        <v>399</v>
      </c>
      <c r="L71" s="153" t="s">
        <v>771</v>
      </c>
      <c r="M71" s="156">
        <v>108</v>
      </c>
      <c r="N71" s="159" t="s">
        <v>359</v>
      </c>
      <c r="O71" s="156">
        <v>12</v>
      </c>
      <c r="P71" s="156">
        <v>4</v>
      </c>
      <c r="Q71" s="156">
        <v>4</v>
      </c>
      <c r="R71" s="156">
        <v>0</v>
      </c>
      <c r="S71" s="156">
        <v>0</v>
      </c>
      <c r="T71" s="157"/>
    </row>
    <row r="72" spans="1:20" s="137" customFormat="1" ht="43.2" customHeight="1" x14ac:dyDescent="0.3">
      <c r="A72" s="152"/>
      <c r="B72" s="153"/>
      <c r="C72" s="153"/>
      <c r="D72" s="154"/>
      <c r="E72" s="154">
        <v>212629</v>
      </c>
      <c r="F72" s="155" t="s">
        <v>360</v>
      </c>
      <c r="G72" s="153" t="s">
        <v>400</v>
      </c>
      <c r="H72" s="153" t="s">
        <v>401</v>
      </c>
      <c r="I72" s="153" t="s">
        <v>344</v>
      </c>
      <c r="J72" s="153" t="s">
        <v>344</v>
      </c>
      <c r="K72" s="153" t="s">
        <v>402</v>
      </c>
      <c r="L72" s="153" t="s">
        <v>772</v>
      </c>
      <c r="M72" s="156">
        <v>108</v>
      </c>
      <c r="N72" s="159" t="s">
        <v>364</v>
      </c>
      <c r="O72" s="156">
        <v>19</v>
      </c>
      <c r="P72" s="156">
        <v>3</v>
      </c>
      <c r="Q72" s="156">
        <v>3</v>
      </c>
      <c r="R72" s="156">
        <v>0</v>
      </c>
      <c r="S72" s="156">
        <v>0</v>
      </c>
      <c r="T72" s="157"/>
    </row>
    <row r="73" spans="1:20" s="137" customFormat="1" ht="57.75" customHeight="1" x14ac:dyDescent="0.3">
      <c r="A73" s="152"/>
      <c r="B73" s="153"/>
      <c r="C73" s="153"/>
      <c r="D73" s="154"/>
      <c r="E73" s="154">
        <v>244427</v>
      </c>
      <c r="F73" s="155" t="s">
        <v>360</v>
      </c>
      <c r="G73" s="153" t="s">
        <v>403</v>
      </c>
      <c r="H73" s="153" t="s">
        <v>404</v>
      </c>
      <c r="I73" s="153" t="s">
        <v>405</v>
      </c>
      <c r="J73" s="153" t="s">
        <v>406</v>
      </c>
      <c r="K73" s="153" t="s">
        <v>407</v>
      </c>
      <c r="L73" s="153" t="s">
        <v>773</v>
      </c>
      <c r="M73" s="219"/>
      <c r="N73" s="219"/>
      <c r="O73" s="220"/>
      <c r="P73" s="219"/>
      <c r="Q73" s="219"/>
      <c r="R73" s="219"/>
      <c r="S73" s="219"/>
      <c r="T73" s="157" t="s">
        <v>394</v>
      </c>
    </row>
    <row r="74" spans="1:20" s="137" customFormat="1" ht="145.94999999999999" customHeight="1" x14ac:dyDescent="0.3">
      <c r="A74" s="152"/>
      <c r="B74" s="153"/>
      <c r="C74" s="153"/>
      <c r="D74" s="154"/>
      <c r="E74" s="154">
        <v>2807836</v>
      </c>
      <c r="F74" s="155" t="s">
        <v>360</v>
      </c>
      <c r="G74" s="153" t="s">
        <v>408</v>
      </c>
      <c r="H74" s="153" t="s">
        <v>409</v>
      </c>
      <c r="I74" s="153" t="s">
        <v>410</v>
      </c>
      <c r="J74" s="153" t="s">
        <v>411</v>
      </c>
      <c r="K74" s="153" t="s">
        <v>412</v>
      </c>
      <c r="L74" s="153" t="s">
        <v>774</v>
      </c>
      <c r="M74" s="156">
        <v>108</v>
      </c>
      <c r="N74" s="156">
        <v>10</v>
      </c>
      <c r="O74" s="156">
        <v>21</v>
      </c>
      <c r="P74" s="156">
        <v>6</v>
      </c>
      <c r="Q74" s="156">
        <v>6</v>
      </c>
      <c r="R74" s="156">
        <v>0</v>
      </c>
      <c r="S74" s="156">
        <v>0</v>
      </c>
      <c r="T74" s="157" t="s">
        <v>413</v>
      </c>
    </row>
    <row r="75" spans="1:20" s="137" customFormat="1" ht="61.5" customHeight="1" x14ac:dyDescent="0.3">
      <c r="A75" s="152"/>
      <c r="B75" s="153"/>
      <c r="C75" s="153"/>
      <c r="D75" s="154"/>
      <c r="E75" s="154">
        <v>317464</v>
      </c>
      <c r="F75" s="155" t="s">
        <v>360</v>
      </c>
      <c r="G75" s="153" t="s">
        <v>414</v>
      </c>
      <c r="H75" s="153" t="s">
        <v>415</v>
      </c>
      <c r="I75" s="153" t="s">
        <v>233</v>
      </c>
      <c r="J75" s="218" t="s">
        <v>416</v>
      </c>
      <c r="K75" s="153" t="s">
        <v>417</v>
      </c>
      <c r="L75" s="153" t="s">
        <v>775</v>
      </c>
      <c r="M75" s="156">
        <v>108</v>
      </c>
      <c r="N75" s="156">
        <v>12</v>
      </c>
      <c r="O75" s="156">
        <v>24</v>
      </c>
      <c r="P75" s="156">
        <v>5</v>
      </c>
      <c r="Q75" s="156">
        <v>5</v>
      </c>
      <c r="R75" s="156">
        <v>0</v>
      </c>
      <c r="S75" s="156">
        <v>0</v>
      </c>
      <c r="T75" s="157"/>
    </row>
    <row r="76" spans="1:20" s="137" customFormat="1" ht="54.6" customHeight="1" x14ac:dyDescent="0.3">
      <c r="A76" s="152"/>
      <c r="B76" s="153"/>
      <c r="C76" s="153"/>
      <c r="D76" s="154">
        <v>668000</v>
      </c>
      <c r="E76" s="154">
        <v>431244</v>
      </c>
      <c r="F76" s="155"/>
      <c r="G76" s="153" t="s">
        <v>418</v>
      </c>
      <c r="H76" s="153"/>
      <c r="I76" s="153"/>
      <c r="J76" s="153"/>
      <c r="K76" s="153"/>
      <c r="L76" s="153"/>
      <c r="M76" s="156"/>
      <c r="N76" s="156"/>
      <c r="O76" s="156"/>
      <c r="P76" s="156"/>
      <c r="Q76" s="156"/>
      <c r="R76" s="156"/>
      <c r="S76" s="156"/>
      <c r="T76" s="157"/>
    </row>
    <row r="77" spans="1:20" s="137" customFormat="1" ht="57.75" customHeight="1" x14ac:dyDescent="0.3">
      <c r="A77" s="152"/>
      <c r="B77" s="153"/>
      <c r="C77" s="153"/>
      <c r="D77" s="154"/>
      <c r="E77" s="154">
        <v>431244</v>
      </c>
      <c r="F77" s="155" t="s">
        <v>360</v>
      </c>
      <c r="G77" s="153" t="s">
        <v>419</v>
      </c>
      <c r="H77" s="153" t="s">
        <v>420</v>
      </c>
      <c r="I77" s="153" t="s">
        <v>405</v>
      </c>
      <c r="J77" s="153" t="s">
        <v>406</v>
      </c>
      <c r="K77" s="153" t="s">
        <v>421</v>
      </c>
      <c r="L77" s="153" t="s">
        <v>776</v>
      </c>
      <c r="M77" s="156">
        <v>109</v>
      </c>
      <c r="N77" s="159" t="s">
        <v>422</v>
      </c>
      <c r="O77" s="159" t="s">
        <v>423</v>
      </c>
      <c r="P77" s="156">
        <v>4</v>
      </c>
      <c r="Q77" s="156">
        <v>4</v>
      </c>
      <c r="R77" s="156">
        <v>0</v>
      </c>
      <c r="S77" s="156">
        <v>0</v>
      </c>
      <c r="T77" s="157" t="s">
        <v>424</v>
      </c>
    </row>
    <row r="78" spans="1:20" s="137" customFormat="1" ht="43.2" customHeight="1" x14ac:dyDescent="0.3">
      <c r="A78" s="152"/>
      <c r="B78" s="153"/>
      <c r="C78" s="153"/>
      <c r="D78" s="154">
        <v>431000</v>
      </c>
      <c r="E78" s="154">
        <v>0</v>
      </c>
      <c r="F78" s="155"/>
      <c r="G78" s="153" t="s">
        <v>425</v>
      </c>
      <c r="H78" s="153"/>
      <c r="I78" s="153"/>
      <c r="J78" s="153"/>
      <c r="K78" s="153"/>
      <c r="L78" s="153"/>
      <c r="M78" s="156"/>
      <c r="N78" s="156"/>
      <c r="O78" s="156"/>
      <c r="P78" s="156"/>
      <c r="Q78" s="156"/>
      <c r="R78" s="156"/>
      <c r="S78" s="156"/>
      <c r="T78" s="222" t="s">
        <v>701</v>
      </c>
    </row>
    <row r="79" spans="1:20" s="137" customFormat="1" ht="57" customHeight="1" x14ac:dyDescent="0.3">
      <c r="A79" s="152"/>
      <c r="B79" s="153"/>
      <c r="C79" s="153"/>
      <c r="D79" s="154">
        <v>56000</v>
      </c>
      <c r="E79" s="154">
        <v>276303</v>
      </c>
      <c r="F79" s="155"/>
      <c r="G79" s="153" t="s">
        <v>426</v>
      </c>
      <c r="H79" s="153"/>
      <c r="I79" s="153"/>
      <c r="J79" s="153"/>
      <c r="K79" s="153"/>
      <c r="L79" s="153"/>
      <c r="M79" s="156"/>
      <c r="N79" s="156"/>
      <c r="O79" s="156"/>
      <c r="P79" s="156"/>
      <c r="Q79" s="156"/>
      <c r="R79" s="156"/>
      <c r="S79" s="156"/>
      <c r="T79" s="157"/>
    </row>
    <row r="80" spans="1:20" s="137" customFormat="1" ht="43.2" customHeight="1" x14ac:dyDescent="0.3">
      <c r="A80" s="152"/>
      <c r="B80" s="153"/>
      <c r="C80" s="153"/>
      <c r="D80" s="154"/>
      <c r="E80" s="154">
        <v>133195</v>
      </c>
      <c r="F80" s="155" t="s">
        <v>427</v>
      </c>
      <c r="G80" s="153" t="s">
        <v>428</v>
      </c>
      <c r="H80" s="153" t="s">
        <v>429</v>
      </c>
      <c r="I80" s="153" t="s">
        <v>430</v>
      </c>
      <c r="J80" s="153" t="s">
        <v>431</v>
      </c>
      <c r="K80" s="153" t="s">
        <v>432</v>
      </c>
      <c r="L80" s="153" t="s">
        <v>777</v>
      </c>
      <c r="M80" s="156">
        <v>109</v>
      </c>
      <c r="N80" s="159" t="s">
        <v>376</v>
      </c>
      <c r="O80" s="159" t="s">
        <v>359</v>
      </c>
      <c r="P80" s="156">
        <v>3</v>
      </c>
      <c r="Q80" s="156">
        <v>3</v>
      </c>
      <c r="R80" s="156">
        <v>0</v>
      </c>
      <c r="S80" s="156">
        <v>0</v>
      </c>
      <c r="T80" s="157"/>
    </row>
    <row r="81" spans="1:20" s="137" customFormat="1" ht="51" customHeight="1" x14ac:dyDescent="0.3">
      <c r="A81" s="152"/>
      <c r="B81" s="153"/>
      <c r="C81" s="153"/>
      <c r="D81" s="154"/>
      <c r="E81" s="154">
        <v>143108</v>
      </c>
      <c r="F81" s="155" t="s">
        <v>427</v>
      </c>
      <c r="G81" s="153" t="s">
        <v>433</v>
      </c>
      <c r="H81" s="153" t="s">
        <v>434</v>
      </c>
      <c r="I81" s="153" t="s">
        <v>430</v>
      </c>
      <c r="J81" s="153" t="s">
        <v>431</v>
      </c>
      <c r="K81" s="153" t="s">
        <v>432</v>
      </c>
      <c r="L81" s="153" t="s">
        <v>777</v>
      </c>
      <c r="M81" s="156">
        <v>109</v>
      </c>
      <c r="N81" s="159" t="s">
        <v>354</v>
      </c>
      <c r="O81" s="159" t="s">
        <v>435</v>
      </c>
      <c r="P81" s="156">
        <v>4</v>
      </c>
      <c r="Q81" s="156">
        <v>4</v>
      </c>
      <c r="R81" s="156">
        <v>0</v>
      </c>
      <c r="S81" s="156">
        <v>0</v>
      </c>
      <c r="T81" s="157"/>
    </row>
    <row r="82" spans="1:20" s="137" customFormat="1" ht="94.2" customHeight="1" x14ac:dyDescent="0.3">
      <c r="A82" s="152"/>
      <c r="B82" s="153"/>
      <c r="C82" s="153"/>
      <c r="D82" s="154">
        <v>113000</v>
      </c>
      <c r="E82" s="154">
        <v>0</v>
      </c>
      <c r="F82" s="155"/>
      <c r="G82" s="153" t="s">
        <v>436</v>
      </c>
      <c r="H82" s="153"/>
      <c r="I82" s="153"/>
      <c r="J82" s="153"/>
      <c r="K82" s="153"/>
      <c r="L82" s="153"/>
      <c r="M82" s="156"/>
      <c r="N82" s="156"/>
      <c r="O82" s="156"/>
      <c r="P82" s="156"/>
      <c r="Q82" s="156"/>
      <c r="R82" s="156"/>
      <c r="S82" s="156"/>
      <c r="T82" s="157" t="s">
        <v>702</v>
      </c>
    </row>
    <row r="83" spans="1:20" s="137" customFormat="1" ht="94.2" customHeight="1" x14ac:dyDescent="0.3">
      <c r="A83" s="152"/>
      <c r="B83" s="153"/>
      <c r="C83" s="153"/>
      <c r="D83" s="154">
        <v>20000</v>
      </c>
      <c r="E83" s="154">
        <v>0</v>
      </c>
      <c r="F83" s="155"/>
      <c r="G83" s="153" t="s">
        <v>437</v>
      </c>
      <c r="H83" s="153"/>
      <c r="I83" s="153"/>
      <c r="J83" s="153"/>
      <c r="K83" s="153"/>
      <c r="L83" s="153"/>
      <c r="M83" s="156"/>
      <c r="N83" s="156"/>
      <c r="O83" s="156"/>
      <c r="P83" s="156"/>
      <c r="Q83" s="156"/>
      <c r="R83" s="156"/>
      <c r="S83" s="156"/>
      <c r="T83" s="157" t="s">
        <v>702</v>
      </c>
    </row>
    <row r="84" spans="1:20" s="137" customFormat="1" ht="43.2" customHeight="1" x14ac:dyDescent="0.3">
      <c r="A84" s="152"/>
      <c r="B84" s="153"/>
      <c r="C84" s="153"/>
      <c r="D84" s="154">
        <v>601000</v>
      </c>
      <c r="E84" s="154">
        <v>416487</v>
      </c>
      <c r="F84" s="155"/>
      <c r="G84" s="153" t="s">
        <v>438</v>
      </c>
      <c r="H84" s="153"/>
      <c r="I84" s="153"/>
      <c r="J84" s="153"/>
      <c r="K84" s="153"/>
      <c r="L84" s="153"/>
      <c r="M84" s="156"/>
      <c r="N84" s="156"/>
      <c r="O84" s="156"/>
      <c r="P84" s="156"/>
      <c r="Q84" s="156"/>
      <c r="R84" s="156"/>
      <c r="S84" s="156"/>
      <c r="T84" s="157"/>
    </row>
    <row r="85" spans="1:20" s="137" customFormat="1" ht="179.25" customHeight="1" x14ac:dyDescent="0.3">
      <c r="A85" s="152"/>
      <c r="B85" s="153"/>
      <c r="C85" s="153"/>
      <c r="D85" s="154">
        <v>260000</v>
      </c>
      <c r="E85" s="154">
        <v>230501</v>
      </c>
      <c r="F85" s="155" t="s">
        <v>439</v>
      </c>
      <c r="G85" s="153" t="s">
        <v>440</v>
      </c>
      <c r="H85" s="153" t="s">
        <v>441</v>
      </c>
      <c r="I85" s="153" t="s">
        <v>336</v>
      </c>
      <c r="J85" s="153" t="s">
        <v>442</v>
      </c>
      <c r="K85" s="153" t="s">
        <v>443</v>
      </c>
      <c r="L85" s="153" t="s">
        <v>824</v>
      </c>
      <c r="M85" s="156"/>
      <c r="N85" s="156"/>
      <c r="O85" s="156"/>
      <c r="P85" s="156"/>
      <c r="Q85" s="156"/>
      <c r="R85" s="156"/>
      <c r="S85" s="156"/>
      <c r="T85" s="157" t="s">
        <v>444</v>
      </c>
    </row>
    <row r="86" spans="1:20" s="137" customFormat="1" ht="43.2" customHeight="1" x14ac:dyDescent="0.3">
      <c r="A86" s="152"/>
      <c r="B86" s="153"/>
      <c r="C86" s="153"/>
      <c r="D86" s="154">
        <v>341000</v>
      </c>
      <c r="E86" s="154">
        <v>185986</v>
      </c>
      <c r="F86" s="155"/>
      <c r="G86" s="153" t="s">
        <v>445</v>
      </c>
      <c r="H86" s="153"/>
      <c r="I86" s="153"/>
      <c r="J86" s="153"/>
      <c r="K86" s="153"/>
      <c r="L86" s="153"/>
      <c r="M86" s="156"/>
      <c r="N86" s="156"/>
      <c r="O86" s="156"/>
      <c r="P86" s="156"/>
      <c r="Q86" s="156"/>
      <c r="R86" s="156"/>
      <c r="S86" s="156"/>
      <c r="T86" s="157"/>
    </row>
    <row r="87" spans="1:20" s="137" customFormat="1" ht="78.599999999999994" customHeight="1" x14ac:dyDescent="0.3">
      <c r="A87" s="152"/>
      <c r="B87" s="153"/>
      <c r="C87" s="153"/>
      <c r="D87" s="154"/>
      <c r="E87" s="154">
        <v>185986</v>
      </c>
      <c r="F87" s="155" t="s">
        <v>439</v>
      </c>
      <c r="G87" s="153" t="s">
        <v>446</v>
      </c>
      <c r="H87" s="153" t="s">
        <v>447</v>
      </c>
      <c r="I87" s="153" t="s">
        <v>448</v>
      </c>
      <c r="J87" s="153" t="s">
        <v>449</v>
      </c>
      <c r="K87" s="153" t="s">
        <v>450</v>
      </c>
      <c r="L87" s="153" t="s">
        <v>778</v>
      </c>
      <c r="M87" s="156"/>
      <c r="N87" s="156"/>
      <c r="O87" s="156"/>
      <c r="P87" s="156"/>
      <c r="Q87" s="156"/>
      <c r="R87" s="156"/>
      <c r="S87" s="156"/>
      <c r="T87" s="157" t="s">
        <v>451</v>
      </c>
    </row>
    <row r="88" spans="1:20" ht="40.200000000000003" customHeight="1" x14ac:dyDescent="0.3">
      <c r="A88" s="146">
        <v>108</v>
      </c>
      <c r="B88" s="147" t="s">
        <v>452</v>
      </c>
      <c r="C88" s="147" t="s">
        <v>339</v>
      </c>
      <c r="D88" s="148">
        <f>SUM(D69+D76+D78+D79+D82+D83+D85+D86)</f>
        <v>8713000</v>
      </c>
      <c r="E88" s="160">
        <f>SUM(E69,E76,E78,E79,E82,E83,E84,)</f>
        <v>7338730</v>
      </c>
      <c r="F88" s="149"/>
      <c r="G88" s="147"/>
      <c r="H88" s="147"/>
      <c r="I88" s="147"/>
      <c r="J88" s="147"/>
      <c r="K88" s="147"/>
      <c r="L88" s="147"/>
      <c r="M88" s="150"/>
      <c r="N88" s="150"/>
      <c r="O88" s="150"/>
      <c r="P88" s="150">
        <f>SUM(P69:P87)</f>
        <v>29</v>
      </c>
      <c r="Q88" s="150">
        <f>SUM(Q69:Q87)</f>
        <v>29</v>
      </c>
      <c r="R88" s="150">
        <f>SUM(R69:R87)</f>
        <v>0</v>
      </c>
      <c r="S88" s="150">
        <f>SUM(S69:S87)</f>
        <v>0</v>
      </c>
      <c r="T88" s="151"/>
    </row>
    <row r="89" spans="1:20" s="158" customFormat="1" ht="40.200000000000003" customHeight="1" x14ac:dyDescent="0.3">
      <c r="A89" s="152">
        <v>108</v>
      </c>
      <c r="B89" s="153" t="s">
        <v>453</v>
      </c>
      <c r="C89" s="153" t="s">
        <v>184</v>
      </c>
      <c r="D89" s="154">
        <v>2166000</v>
      </c>
      <c r="E89" s="161">
        <v>1491968</v>
      </c>
      <c r="F89" s="155"/>
      <c r="G89" s="153" t="s">
        <v>454</v>
      </c>
      <c r="H89" s="153"/>
      <c r="I89" s="153"/>
      <c r="J89" s="153"/>
      <c r="K89" s="153"/>
      <c r="L89" s="153"/>
      <c r="M89" s="156"/>
      <c r="N89" s="156"/>
      <c r="O89" s="156"/>
      <c r="P89" s="156"/>
      <c r="Q89" s="156"/>
      <c r="R89" s="156"/>
      <c r="S89" s="156"/>
      <c r="T89" s="157"/>
    </row>
    <row r="90" spans="1:20" s="158" customFormat="1" ht="65.25" customHeight="1" x14ac:dyDescent="0.3">
      <c r="A90" s="152"/>
      <c r="B90" s="153"/>
      <c r="C90" s="153"/>
      <c r="D90" s="154"/>
      <c r="E90" s="161">
        <v>282010</v>
      </c>
      <c r="F90" s="155" t="s">
        <v>31</v>
      </c>
      <c r="G90" s="153" t="s">
        <v>455</v>
      </c>
      <c r="H90" s="153" t="s">
        <v>456</v>
      </c>
      <c r="I90" s="153" t="s">
        <v>239</v>
      </c>
      <c r="J90" s="153" t="s">
        <v>457</v>
      </c>
      <c r="K90" s="153" t="s">
        <v>458</v>
      </c>
      <c r="L90" s="153" t="s">
        <v>779</v>
      </c>
      <c r="M90" s="156">
        <v>108</v>
      </c>
      <c r="N90" s="159" t="s">
        <v>359</v>
      </c>
      <c r="O90" s="159" t="s">
        <v>459</v>
      </c>
      <c r="P90" s="156">
        <v>3</v>
      </c>
      <c r="Q90" s="156">
        <v>3</v>
      </c>
      <c r="R90" s="156">
        <v>0</v>
      </c>
      <c r="S90" s="156">
        <v>0</v>
      </c>
      <c r="T90" s="157"/>
    </row>
    <row r="91" spans="1:20" s="158" customFormat="1" ht="65.25" customHeight="1" x14ac:dyDescent="0.3">
      <c r="A91" s="152"/>
      <c r="B91" s="153"/>
      <c r="C91" s="153"/>
      <c r="D91" s="154"/>
      <c r="E91" s="161">
        <v>253506</v>
      </c>
      <c r="F91" s="155" t="s">
        <v>31</v>
      </c>
      <c r="G91" s="153" t="s">
        <v>460</v>
      </c>
      <c r="H91" s="153" t="s">
        <v>461</v>
      </c>
      <c r="I91" s="153" t="s">
        <v>462</v>
      </c>
      <c r="J91" s="153" t="s">
        <v>463</v>
      </c>
      <c r="K91" s="153" t="s">
        <v>464</v>
      </c>
      <c r="L91" s="153" t="s">
        <v>780</v>
      </c>
      <c r="M91" s="156">
        <v>108</v>
      </c>
      <c r="N91" s="156">
        <v>10</v>
      </c>
      <c r="O91" s="159" t="s">
        <v>465</v>
      </c>
      <c r="P91" s="156">
        <v>2</v>
      </c>
      <c r="Q91" s="156">
        <v>2</v>
      </c>
      <c r="R91" s="156">
        <v>0</v>
      </c>
      <c r="S91" s="156">
        <v>0</v>
      </c>
      <c r="T91" s="157"/>
    </row>
    <row r="92" spans="1:20" s="158" customFormat="1" ht="65.25" customHeight="1" x14ac:dyDescent="0.3">
      <c r="A92" s="152"/>
      <c r="B92" s="153"/>
      <c r="C92" s="153"/>
      <c r="D92" s="154"/>
      <c r="E92" s="161">
        <v>167670</v>
      </c>
      <c r="F92" s="155" t="s">
        <v>31</v>
      </c>
      <c r="G92" s="153" t="s">
        <v>466</v>
      </c>
      <c r="H92" s="153" t="s">
        <v>467</v>
      </c>
      <c r="I92" s="153" t="s">
        <v>253</v>
      </c>
      <c r="J92" s="153" t="s">
        <v>468</v>
      </c>
      <c r="K92" s="153" t="s">
        <v>469</v>
      </c>
      <c r="L92" s="153" t="s">
        <v>781</v>
      </c>
      <c r="M92" s="156">
        <v>108</v>
      </c>
      <c r="N92" s="156">
        <v>11</v>
      </c>
      <c r="O92" s="156">
        <v>13</v>
      </c>
      <c r="P92" s="156">
        <v>3</v>
      </c>
      <c r="Q92" s="156">
        <v>3</v>
      </c>
      <c r="R92" s="156">
        <v>0</v>
      </c>
      <c r="S92" s="156">
        <v>0</v>
      </c>
      <c r="T92" s="157"/>
    </row>
    <row r="93" spans="1:20" s="158" customFormat="1" ht="65.25" customHeight="1" x14ac:dyDescent="0.3">
      <c r="A93" s="152"/>
      <c r="B93" s="153"/>
      <c r="C93" s="153"/>
      <c r="D93" s="154"/>
      <c r="E93" s="161">
        <v>209337</v>
      </c>
      <c r="F93" s="155" t="s">
        <v>31</v>
      </c>
      <c r="G93" s="153" t="s">
        <v>470</v>
      </c>
      <c r="H93" s="153" t="s">
        <v>471</v>
      </c>
      <c r="I93" s="153" t="s">
        <v>472</v>
      </c>
      <c r="J93" s="153" t="s">
        <v>473</v>
      </c>
      <c r="K93" s="153" t="s">
        <v>458</v>
      </c>
      <c r="L93" s="153" t="s">
        <v>779</v>
      </c>
      <c r="M93" s="156">
        <v>108</v>
      </c>
      <c r="N93" s="156">
        <v>12</v>
      </c>
      <c r="O93" s="156">
        <v>18</v>
      </c>
      <c r="P93" s="156">
        <v>3</v>
      </c>
      <c r="Q93" s="156">
        <v>3</v>
      </c>
      <c r="R93" s="156">
        <v>0</v>
      </c>
      <c r="S93" s="156">
        <v>0</v>
      </c>
      <c r="T93" s="157"/>
    </row>
    <row r="94" spans="1:20" s="158" customFormat="1" ht="80.25" customHeight="1" x14ac:dyDescent="0.3">
      <c r="A94" s="152"/>
      <c r="B94" s="153"/>
      <c r="C94" s="153"/>
      <c r="D94" s="154"/>
      <c r="E94" s="161">
        <v>579445</v>
      </c>
      <c r="F94" s="155" t="s">
        <v>31</v>
      </c>
      <c r="G94" s="153" t="s">
        <v>474</v>
      </c>
      <c r="H94" s="153" t="s">
        <v>475</v>
      </c>
      <c r="I94" s="153" t="s">
        <v>476</v>
      </c>
      <c r="J94" s="153" t="s">
        <v>477</v>
      </c>
      <c r="K94" s="153" t="s">
        <v>464</v>
      </c>
      <c r="L94" s="153" t="s">
        <v>780</v>
      </c>
      <c r="M94" s="156">
        <v>108</v>
      </c>
      <c r="N94" s="156">
        <v>12</v>
      </c>
      <c r="O94" s="156">
        <v>20</v>
      </c>
      <c r="P94" s="156">
        <v>2</v>
      </c>
      <c r="Q94" s="156">
        <v>2</v>
      </c>
      <c r="R94" s="156">
        <v>0</v>
      </c>
      <c r="S94" s="156">
        <v>0</v>
      </c>
      <c r="T94" s="157"/>
    </row>
    <row r="95" spans="1:20" ht="43.2" customHeight="1" x14ac:dyDescent="0.3">
      <c r="A95" s="146">
        <v>108</v>
      </c>
      <c r="B95" s="147" t="s">
        <v>478</v>
      </c>
      <c r="C95" s="147" t="s">
        <v>339</v>
      </c>
      <c r="D95" s="148">
        <f>SUM(D89:D94)</f>
        <v>2166000</v>
      </c>
      <c r="E95" s="148">
        <f>SUM(E90:E94)</f>
        <v>1491968</v>
      </c>
      <c r="F95" s="149"/>
      <c r="G95" s="147"/>
      <c r="H95" s="147"/>
      <c r="I95" s="147"/>
      <c r="J95" s="147"/>
      <c r="K95" s="147"/>
      <c r="L95" s="147"/>
      <c r="M95" s="150"/>
      <c r="N95" s="150"/>
      <c r="O95" s="150"/>
      <c r="P95" s="150">
        <f>SUM(P90:P94)</f>
        <v>13</v>
      </c>
      <c r="Q95" s="150">
        <f t="shared" ref="Q95:S95" si="2">SUM(Q90:Q94)</f>
        <v>13</v>
      </c>
      <c r="R95" s="150">
        <f t="shared" si="2"/>
        <v>0</v>
      </c>
      <c r="S95" s="150">
        <f t="shared" si="2"/>
        <v>0</v>
      </c>
      <c r="T95" s="151"/>
    </row>
    <row r="96" spans="1:20" s="158" customFormat="1" ht="56.4" customHeight="1" x14ac:dyDescent="0.3">
      <c r="A96" s="152">
        <v>108</v>
      </c>
      <c r="B96" s="153" t="s">
        <v>46</v>
      </c>
      <c r="C96" s="153" t="s">
        <v>184</v>
      </c>
      <c r="D96" s="154">
        <v>1043000</v>
      </c>
      <c r="E96" s="154">
        <v>878030</v>
      </c>
      <c r="F96" s="155"/>
      <c r="G96" s="153" t="s">
        <v>479</v>
      </c>
      <c r="H96" s="153"/>
      <c r="I96" s="153"/>
      <c r="J96" s="153"/>
      <c r="K96" s="153"/>
      <c r="L96" s="153"/>
      <c r="M96" s="156"/>
      <c r="N96" s="156"/>
      <c r="O96" s="156"/>
      <c r="P96" s="156"/>
      <c r="Q96" s="156"/>
      <c r="R96" s="156"/>
      <c r="S96" s="156"/>
      <c r="T96" s="157"/>
    </row>
    <row r="97" spans="1:20" s="158" customFormat="1" ht="70.5" customHeight="1" x14ac:dyDescent="0.3">
      <c r="A97" s="152"/>
      <c r="B97" s="153"/>
      <c r="C97" s="153"/>
      <c r="D97" s="154"/>
      <c r="E97" s="154">
        <v>613788</v>
      </c>
      <c r="F97" s="155" t="s">
        <v>31</v>
      </c>
      <c r="G97" s="153" t="s">
        <v>480</v>
      </c>
      <c r="H97" s="153" t="s">
        <v>481</v>
      </c>
      <c r="I97" s="153" t="s">
        <v>482</v>
      </c>
      <c r="J97" s="153" t="s">
        <v>483</v>
      </c>
      <c r="K97" s="153" t="s">
        <v>484</v>
      </c>
      <c r="L97" s="153" t="s">
        <v>782</v>
      </c>
      <c r="M97" s="156"/>
      <c r="N97" s="156"/>
      <c r="O97" s="156"/>
      <c r="P97" s="156"/>
      <c r="Q97" s="156"/>
      <c r="R97" s="156"/>
      <c r="S97" s="156"/>
      <c r="T97" s="157" t="s">
        <v>394</v>
      </c>
    </row>
    <row r="98" spans="1:20" s="158" customFormat="1" ht="72.75" customHeight="1" x14ac:dyDescent="0.3">
      <c r="A98" s="152"/>
      <c r="B98" s="153"/>
      <c r="C98" s="153"/>
      <c r="D98" s="154"/>
      <c r="E98" s="154">
        <v>264242</v>
      </c>
      <c r="F98" s="155" t="s">
        <v>31</v>
      </c>
      <c r="G98" s="153" t="s">
        <v>485</v>
      </c>
      <c r="H98" s="153" t="s">
        <v>486</v>
      </c>
      <c r="I98" s="153" t="s">
        <v>239</v>
      </c>
      <c r="J98" s="153" t="s">
        <v>240</v>
      </c>
      <c r="K98" s="153" t="s">
        <v>487</v>
      </c>
      <c r="L98" s="153" t="s">
        <v>783</v>
      </c>
      <c r="M98" s="156"/>
      <c r="N98" s="156"/>
      <c r="O98" s="156"/>
      <c r="P98" s="156"/>
      <c r="Q98" s="156"/>
      <c r="R98" s="156"/>
      <c r="S98" s="156"/>
      <c r="T98" s="157" t="s">
        <v>394</v>
      </c>
    </row>
    <row r="99" spans="1:20" s="158" customFormat="1" ht="54.75" customHeight="1" x14ac:dyDescent="0.3">
      <c r="A99" s="152"/>
      <c r="B99" s="153"/>
      <c r="C99" s="153"/>
      <c r="D99" s="154">
        <v>522000</v>
      </c>
      <c r="E99" s="154">
        <v>156713</v>
      </c>
      <c r="F99" s="155"/>
      <c r="G99" s="153" t="s">
        <v>488</v>
      </c>
      <c r="H99" s="153"/>
      <c r="I99" s="153"/>
      <c r="J99" s="153"/>
      <c r="K99" s="153"/>
      <c r="L99" s="153"/>
      <c r="M99" s="156"/>
      <c r="N99" s="156"/>
      <c r="O99" s="156"/>
      <c r="P99" s="156"/>
      <c r="Q99" s="156"/>
      <c r="R99" s="156"/>
      <c r="S99" s="156"/>
      <c r="T99" s="157"/>
    </row>
    <row r="100" spans="1:20" s="158" customFormat="1" ht="46.5" customHeight="1" x14ac:dyDescent="0.3">
      <c r="A100" s="152"/>
      <c r="B100" s="153"/>
      <c r="C100" s="153"/>
      <c r="D100" s="154"/>
      <c r="E100" s="154">
        <v>46503</v>
      </c>
      <c r="F100" s="155" t="s">
        <v>28</v>
      </c>
      <c r="G100" s="153" t="s">
        <v>489</v>
      </c>
      <c r="H100" s="153" t="s">
        <v>490</v>
      </c>
      <c r="I100" s="153" t="s">
        <v>233</v>
      </c>
      <c r="J100" s="153" t="s">
        <v>234</v>
      </c>
      <c r="K100" s="153" t="s">
        <v>491</v>
      </c>
      <c r="L100" s="153" t="s">
        <v>784</v>
      </c>
      <c r="M100" s="156"/>
      <c r="N100" s="156"/>
      <c r="O100" s="156"/>
      <c r="P100" s="156"/>
      <c r="Q100" s="156"/>
      <c r="R100" s="156"/>
      <c r="S100" s="156"/>
      <c r="T100" s="157" t="s">
        <v>394</v>
      </c>
    </row>
    <row r="101" spans="1:20" s="158" customFormat="1" ht="49.5" customHeight="1" x14ac:dyDescent="0.3">
      <c r="A101" s="152"/>
      <c r="B101" s="153"/>
      <c r="C101" s="153"/>
      <c r="D101" s="154"/>
      <c r="E101" s="154">
        <v>27616</v>
      </c>
      <c r="F101" s="155" t="s">
        <v>28</v>
      </c>
      <c r="G101" s="153" t="s">
        <v>492</v>
      </c>
      <c r="H101" s="153" t="s">
        <v>493</v>
      </c>
      <c r="I101" s="153" t="s">
        <v>227</v>
      </c>
      <c r="J101" s="153" t="s">
        <v>494</v>
      </c>
      <c r="K101" s="153" t="s">
        <v>495</v>
      </c>
      <c r="L101" s="153" t="s">
        <v>785</v>
      </c>
      <c r="M101" s="156"/>
      <c r="N101" s="156"/>
      <c r="O101" s="156"/>
      <c r="P101" s="156"/>
      <c r="Q101" s="156"/>
      <c r="R101" s="156"/>
      <c r="S101" s="156"/>
      <c r="T101" s="157" t="s">
        <v>394</v>
      </c>
    </row>
    <row r="102" spans="1:20" s="158" customFormat="1" ht="63" customHeight="1" x14ac:dyDescent="0.3">
      <c r="A102" s="152"/>
      <c r="B102" s="153"/>
      <c r="C102" s="153"/>
      <c r="D102" s="154"/>
      <c r="E102" s="154">
        <v>82594</v>
      </c>
      <c r="F102" s="155" t="s">
        <v>28</v>
      </c>
      <c r="G102" s="153" t="s">
        <v>496</v>
      </c>
      <c r="H102" s="153" t="s">
        <v>262</v>
      </c>
      <c r="I102" s="153" t="s">
        <v>227</v>
      </c>
      <c r="J102" s="153" t="s">
        <v>497</v>
      </c>
      <c r="K102" s="153" t="s">
        <v>498</v>
      </c>
      <c r="L102" s="153" t="s">
        <v>786</v>
      </c>
      <c r="M102" s="156"/>
      <c r="N102" s="156"/>
      <c r="O102" s="156"/>
      <c r="P102" s="156"/>
      <c r="Q102" s="156"/>
      <c r="R102" s="156"/>
      <c r="S102" s="156"/>
      <c r="T102" s="157" t="s">
        <v>394</v>
      </c>
    </row>
    <row r="103" spans="1:20" s="158" customFormat="1" ht="44.4" customHeight="1" x14ac:dyDescent="0.3">
      <c r="A103" s="152"/>
      <c r="B103" s="153"/>
      <c r="C103" s="153"/>
      <c r="D103" s="154">
        <v>232000</v>
      </c>
      <c r="E103" s="154">
        <v>203765</v>
      </c>
      <c r="F103" s="155"/>
      <c r="G103" s="153" t="s">
        <v>499</v>
      </c>
      <c r="H103" s="153"/>
      <c r="I103" s="153"/>
      <c r="J103" s="153"/>
      <c r="K103" s="153"/>
      <c r="L103" s="153"/>
      <c r="M103" s="156"/>
      <c r="N103" s="156"/>
      <c r="O103" s="156"/>
      <c r="P103" s="156"/>
      <c r="Q103" s="156"/>
      <c r="R103" s="156"/>
      <c r="S103" s="156"/>
      <c r="T103" s="157"/>
    </row>
    <row r="104" spans="1:20" s="158" customFormat="1" ht="48.75" customHeight="1" x14ac:dyDescent="0.3">
      <c r="A104" s="152"/>
      <c r="B104" s="153"/>
      <c r="C104" s="153"/>
      <c r="D104" s="154"/>
      <c r="E104" s="154">
        <v>203765</v>
      </c>
      <c r="F104" s="155" t="s">
        <v>31</v>
      </c>
      <c r="G104" s="153" t="s">
        <v>500</v>
      </c>
      <c r="H104" s="153" t="s">
        <v>501</v>
      </c>
      <c r="I104" s="153" t="s">
        <v>502</v>
      </c>
      <c r="J104" s="153" t="s">
        <v>503</v>
      </c>
      <c r="K104" s="153" t="s">
        <v>504</v>
      </c>
      <c r="L104" s="153" t="s">
        <v>787</v>
      </c>
      <c r="M104" s="156">
        <v>108</v>
      </c>
      <c r="N104" s="159" t="s">
        <v>459</v>
      </c>
      <c r="O104" s="156">
        <v>27</v>
      </c>
      <c r="P104" s="156">
        <v>3</v>
      </c>
      <c r="Q104" s="156">
        <v>3</v>
      </c>
      <c r="R104" s="156">
        <v>0</v>
      </c>
      <c r="S104" s="156">
        <v>0</v>
      </c>
      <c r="T104" s="157"/>
    </row>
    <row r="105" spans="1:20" s="158" customFormat="1" ht="43.35" customHeight="1" x14ac:dyDescent="0.3">
      <c r="A105" s="152"/>
      <c r="B105" s="153"/>
      <c r="C105" s="153"/>
      <c r="D105" s="154">
        <v>277000</v>
      </c>
      <c r="E105" s="154">
        <v>233149</v>
      </c>
      <c r="F105" s="155"/>
      <c r="G105" s="153" t="s">
        <v>505</v>
      </c>
      <c r="H105" s="153"/>
      <c r="I105" s="153"/>
      <c r="J105" s="153"/>
      <c r="K105" s="153"/>
      <c r="L105" s="153"/>
      <c r="M105" s="156"/>
      <c r="N105" s="156"/>
      <c r="O105" s="156"/>
      <c r="P105" s="156"/>
      <c r="Q105" s="156"/>
      <c r="R105" s="156"/>
      <c r="S105" s="156"/>
      <c r="T105" s="157"/>
    </row>
    <row r="106" spans="1:20" s="158" customFormat="1" ht="61.65" customHeight="1" x14ac:dyDescent="0.3">
      <c r="A106" s="152"/>
      <c r="B106" s="153"/>
      <c r="C106" s="153"/>
      <c r="D106" s="154"/>
      <c r="E106" s="154">
        <v>102888</v>
      </c>
      <c r="F106" s="155" t="s">
        <v>31</v>
      </c>
      <c r="G106" s="153" t="s">
        <v>506</v>
      </c>
      <c r="H106" s="153" t="s">
        <v>507</v>
      </c>
      <c r="I106" s="153" t="s">
        <v>362</v>
      </c>
      <c r="J106" s="153" t="s">
        <v>363</v>
      </c>
      <c r="K106" s="153" t="s">
        <v>508</v>
      </c>
      <c r="L106" s="153" t="s">
        <v>788</v>
      </c>
      <c r="M106" s="156">
        <v>108</v>
      </c>
      <c r="N106" s="156">
        <v>11</v>
      </c>
      <c r="O106" s="156">
        <v>19</v>
      </c>
      <c r="P106" s="156">
        <v>3</v>
      </c>
      <c r="Q106" s="156">
        <v>3</v>
      </c>
      <c r="R106" s="156">
        <v>0</v>
      </c>
      <c r="S106" s="156">
        <v>0</v>
      </c>
      <c r="T106" s="157"/>
    </row>
    <row r="107" spans="1:20" s="158" customFormat="1" ht="94.5" customHeight="1" x14ac:dyDescent="0.3">
      <c r="A107" s="152"/>
      <c r="B107" s="153"/>
      <c r="C107" s="153"/>
      <c r="D107" s="154"/>
      <c r="E107" s="154">
        <v>130261</v>
      </c>
      <c r="F107" s="155" t="s">
        <v>31</v>
      </c>
      <c r="G107" s="153" t="s">
        <v>509</v>
      </c>
      <c r="H107" s="153" t="s">
        <v>268</v>
      </c>
      <c r="I107" s="153" t="s">
        <v>269</v>
      </c>
      <c r="J107" s="153" t="s">
        <v>270</v>
      </c>
      <c r="K107" s="153" t="s">
        <v>510</v>
      </c>
      <c r="L107" s="162" t="s">
        <v>789</v>
      </c>
      <c r="M107" s="156">
        <v>109</v>
      </c>
      <c r="N107" s="159" t="s">
        <v>376</v>
      </c>
      <c r="O107" s="159" t="s">
        <v>354</v>
      </c>
      <c r="P107" s="156">
        <v>3</v>
      </c>
      <c r="Q107" s="156">
        <v>3</v>
      </c>
      <c r="R107" s="156">
        <v>0</v>
      </c>
      <c r="S107" s="156">
        <v>0</v>
      </c>
      <c r="T107" s="157"/>
    </row>
    <row r="108" spans="1:20" s="158" customFormat="1" ht="55.2" customHeight="1" x14ac:dyDescent="0.3">
      <c r="A108" s="152"/>
      <c r="B108" s="153"/>
      <c r="C108" s="153"/>
      <c r="D108" s="154">
        <v>190000</v>
      </c>
      <c r="E108" s="154">
        <v>228226</v>
      </c>
      <c r="F108" s="155"/>
      <c r="G108" s="153" t="s">
        <v>511</v>
      </c>
      <c r="H108" s="153"/>
      <c r="I108" s="153"/>
      <c r="J108" s="153"/>
      <c r="K108" s="153"/>
      <c r="L108" s="153"/>
      <c r="M108" s="156"/>
      <c r="N108" s="156"/>
      <c r="O108" s="156"/>
      <c r="P108" s="156"/>
      <c r="Q108" s="156"/>
      <c r="R108" s="156"/>
      <c r="S108" s="156"/>
      <c r="T108" s="157"/>
    </row>
    <row r="109" spans="1:20" s="158" customFormat="1" ht="250.5" customHeight="1" x14ac:dyDescent="0.3">
      <c r="A109" s="152"/>
      <c r="B109" s="153"/>
      <c r="C109" s="153"/>
      <c r="D109" s="154"/>
      <c r="E109" s="154">
        <v>228226</v>
      </c>
      <c r="F109" s="155" t="s">
        <v>28</v>
      </c>
      <c r="G109" s="153" t="s">
        <v>512</v>
      </c>
      <c r="H109" s="153" t="s">
        <v>513</v>
      </c>
      <c r="I109" s="153" t="s">
        <v>514</v>
      </c>
      <c r="J109" s="153" t="s">
        <v>515</v>
      </c>
      <c r="K109" s="153" t="s">
        <v>516</v>
      </c>
      <c r="L109" s="153" t="s">
        <v>790</v>
      </c>
      <c r="M109" s="156"/>
      <c r="N109" s="156"/>
      <c r="O109" s="156"/>
      <c r="P109" s="156"/>
      <c r="Q109" s="156"/>
      <c r="R109" s="156"/>
      <c r="S109" s="156"/>
      <c r="T109" s="157" t="s">
        <v>517</v>
      </c>
    </row>
    <row r="110" spans="1:20" ht="32.4" x14ac:dyDescent="0.3">
      <c r="A110" s="146">
        <v>108</v>
      </c>
      <c r="B110" s="147" t="s">
        <v>518</v>
      </c>
      <c r="C110" s="147" t="s">
        <v>339</v>
      </c>
      <c r="D110" s="148">
        <f>SUM(D96:D109)</f>
        <v>2264000</v>
      </c>
      <c r="E110" s="148">
        <f>SUM(E96,E99,E103,E105,E108)</f>
        <v>1699883</v>
      </c>
      <c r="F110" s="149"/>
      <c r="G110" s="147"/>
      <c r="H110" s="147"/>
      <c r="I110" s="147"/>
      <c r="J110" s="147"/>
      <c r="K110" s="147"/>
      <c r="L110" s="147"/>
      <c r="M110" s="150"/>
      <c r="N110" s="150"/>
      <c r="O110" s="150"/>
      <c r="P110" s="150">
        <f>SUM(P96:P109)</f>
        <v>9</v>
      </c>
      <c r="Q110" s="150">
        <f t="shared" ref="Q110:S110" si="3">SUM(Q96:Q109)</f>
        <v>9</v>
      </c>
      <c r="R110" s="150">
        <f t="shared" si="3"/>
        <v>0</v>
      </c>
      <c r="S110" s="150">
        <f t="shared" si="3"/>
        <v>0</v>
      </c>
      <c r="T110" s="151"/>
    </row>
    <row r="111" spans="1:20" ht="32.4" x14ac:dyDescent="0.3">
      <c r="A111" s="163">
        <v>108</v>
      </c>
      <c r="B111" s="163" t="s">
        <v>47</v>
      </c>
      <c r="C111" s="163" t="s">
        <v>184</v>
      </c>
      <c r="D111" s="164">
        <v>236000</v>
      </c>
      <c r="E111" s="164">
        <f>E112</f>
        <v>90853</v>
      </c>
      <c r="F111" s="165"/>
      <c r="G111" s="163" t="s">
        <v>519</v>
      </c>
      <c r="H111" s="163"/>
      <c r="I111" s="163"/>
      <c r="J111" s="163"/>
      <c r="K111" s="163"/>
      <c r="L111" s="163"/>
      <c r="M111" s="163"/>
      <c r="N111" s="163"/>
      <c r="O111" s="163"/>
      <c r="P111" s="163"/>
      <c r="Q111" s="163"/>
      <c r="R111" s="163"/>
      <c r="S111" s="163"/>
      <c r="T111" s="163"/>
    </row>
    <row r="112" spans="1:20" s="158" customFormat="1" ht="32.4" x14ac:dyDescent="0.3">
      <c r="A112" s="152">
        <v>108</v>
      </c>
      <c r="B112" s="218"/>
      <c r="C112" s="218"/>
      <c r="D112" s="134"/>
      <c r="E112" s="154">
        <v>90853</v>
      </c>
      <c r="F112" s="155" t="s">
        <v>28</v>
      </c>
      <c r="G112" s="153" t="s">
        <v>520</v>
      </c>
      <c r="H112" s="153" t="s">
        <v>521</v>
      </c>
      <c r="I112" s="153" t="s">
        <v>522</v>
      </c>
      <c r="J112" s="153" t="s">
        <v>523</v>
      </c>
      <c r="K112" s="153" t="s">
        <v>524</v>
      </c>
      <c r="L112" s="166" t="s">
        <v>791</v>
      </c>
      <c r="M112" s="156">
        <v>108</v>
      </c>
      <c r="N112" s="159" t="s">
        <v>354</v>
      </c>
      <c r="O112" s="156">
        <v>10</v>
      </c>
      <c r="P112" s="156">
        <v>5</v>
      </c>
      <c r="Q112" s="156">
        <v>5</v>
      </c>
      <c r="R112" s="156">
        <v>0</v>
      </c>
      <c r="S112" s="156">
        <v>0</v>
      </c>
      <c r="T112" s="157"/>
    </row>
    <row r="113" spans="1:20" ht="32.4" x14ac:dyDescent="0.3">
      <c r="A113" s="146">
        <v>108</v>
      </c>
      <c r="B113" s="147" t="s">
        <v>525</v>
      </c>
      <c r="C113" s="147" t="s">
        <v>339</v>
      </c>
      <c r="D113" s="148">
        <f>SUM(D112)</f>
        <v>0</v>
      </c>
      <c r="E113" s="148">
        <f>SUM(E112)</f>
        <v>90853</v>
      </c>
      <c r="F113" s="149"/>
      <c r="G113" s="147"/>
      <c r="H113" s="147"/>
      <c r="I113" s="147"/>
      <c r="J113" s="147"/>
      <c r="K113" s="147"/>
      <c r="L113" s="147"/>
      <c r="M113" s="150"/>
      <c r="N113" s="150"/>
      <c r="O113" s="150"/>
      <c r="P113" s="150">
        <f>SUM(P112)</f>
        <v>5</v>
      </c>
      <c r="Q113" s="150">
        <f t="shared" ref="Q113:S113" si="4">SUM(Q112)</f>
        <v>5</v>
      </c>
      <c r="R113" s="150">
        <f t="shared" si="4"/>
        <v>0</v>
      </c>
      <c r="S113" s="150">
        <f t="shared" si="4"/>
        <v>0</v>
      </c>
      <c r="T113" s="151"/>
    </row>
    <row r="114" spans="1:20" ht="32.4" x14ac:dyDescent="0.3">
      <c r="A114" s="146">
        <v>108</v>
      </c>
      <c r="B114" s="147" t="s">
        <v>526</v>
      </c>
      <c r="C114" s="147" t="s">
        <v>339</v>
      </c>
      <c r="D114" s="148">
        <f>D52+D55+D68+D88+D95+D110+D113</f>
        <v>35067000</v>
      </c>
      <c r="E114" s="148">
        <f>SUBTOTAL(9,E52,E55,E68,E88,E95,E110,E113)</f>
        <v>21197474</v>
      </c>
      <c r="F114" s="149"/>
      <c r="G114" s="147"/>
      <c r="H114" s="147"/>
      <c r="I114" s="147"/>
      <c r="J114" s="147"/>
      <c r="K114" s="147"/>
      <c r="L114" s="147"/>
      <c r="M114" s="150"/>
      <c r="N114" s="150"/>
      <c r="O114" s="150"/>
      <c r="P114" s="150">
        <f>SUM(P52,P68,P88,P95,P110,P113)</f>
        <v>121</v>
      </c>
      <c r="Q114" s="150">
        <f>SUM(Q52,Q68,Q88,Q95,Q110,Q113)</f>
        <v>105</v>
      </c>
      <c r="R114" s="150">
        <f>SUM(R52,R68,R88,R95,R110,R113)</f>
        <v>3</v>
      </c>
      <c r="S114" s="150">
        <f>SUM(S52,S68,S88,S95,S110,S113)</f>
        <v>13</v>
      </c>
      <c r="T114" s="151"/>
    </row>
    <row r="115" spans="1:20" s="158" customFormat="1" ht="32.4" x14ac:dyDescent="0.3">
      <c r="A115" s="167" t="s">
        <v>527</v>
      </c>
      <c r="B115" s="153" t="s">
        <v>528</v>
      </c>
      <c r="C115" s="153" t="s">
        <v>529</v>
      </c>
      <c r="D115" s="154">
        <v>228000</v>
      </c>
      <c r="E115" s="154">
        <f>SUM(E116:E117)</f>
        <v>219619</v>
      </c>
      <c r="F115" s="155"/>
      <c r="G115" s="153" t="s">
        <v>530</v>
      </c>
      <c r="H115" s="153"/>
      <c r="I115" s="153"/>
      <c r="J115" s="153"/>
      <c r="K115" s="153"/>
      <c r="L115" s="153"/>
      <c r="M115" s="156"/>
      <c r="N115" s="156"/>
      <c r="O115" s="156"/>
      <c r="P115" s="156"/>
      <c r="Q115" s="156"/>
      <c r="R115" s="156"/>
      <c r="S115" s="156"/>
      <c r="T115" s="157"/>
    </row>
    <row r="116" spans="1:20" s="158" customFormat="1" ht="48" customHeight="1" x14ac:dyDescent="0.3">
      <c r="A116" s="152"/>
      <c r="B116" s="153"/>
      <c r="C116" s="153"/>
      <c r="D116" s="154"/>
      <c r="E116" s="154">
        <v>107894</v>
      </c>
      <c r="F116" s="155" t="s">
        <v>28</v>
      </c>
      <c r="G116" s="153" t="s">
        <v>531</v>
      </c>
      <c r="H116" s="153" t="s">
        <v>532</v>
      </c>
      <c r="I116" s="153" t="s">
        <v>197</v>
      </c>
      <c r="J116" s="153" t="s">
        <v>198</v>
      </c>
      <c r="K116" s="153" t="s">
        <v>533</v>
      </c>
      <c r="L116" s="153" t="s">
        <v>792</v>
      </c>
      <c r="M116" s="156" t="s">
        <v>527</v>
      </c>
      <c r="N116" s="156" t="s">
        <v>534</v>
      </c>
      <c r="O116" s="156" t="s">
        <v>535</v>
      </c>
      <c r="P116" s="156">
        <v>1</v>
      </c>
      <c r="Q116" s="156">
        <v>1</v>
      </c>
      <c r="R116" s="156">
        <v>0</v>
      </c>
      <c r="S116" s="156">
        <v>0</v>
      </c>
      <c r="T116" s="157"/>
    </row>
    <row r="117" spans="1:20" s="158" customFormat="1" ht="53.25" customHeight="1" x14ac:dyDescent="0.3">
      <c r="A117" s="152"/>
      <c r="B117" s="153"/>
      <c r="C117" s="153"/>
      <c r="D117" s="154"/>
      <c r="E117" s="154">
        <v>111725</v>
      </c>
      <c r="F117" s="155" t="s">
        <v>360</v>
      </c>
      <c r="G117" s="153" t="s">
        <v>536</v>
      </c>
      <c r="H117" s="153" t="s">
        <v>537</v>
      </c>
      <c r="I117" s="153" t="s">
        <v>197</v>
      </c>
      <c r="J117" s="153" t="s">
        <v>198</v>
      </c>
      <c r="K117" s="153" t="s">
        <v>538</v>
      </c>
      <c r="L117" s="153" t="s">
        <v>793</v>
      </c>
      <c r="M117" s="156" t="s">
        <v>539</v>
      </c>
      <c r="N117" s="159" t="s">
        <v>422</v>
      </c>
      <c r="O117" s="156">
        <v>15</v>
      </c>
      <c r="P117" s="156">
        <v>1</v>
      </c>
      <c r="Q117" s="156">
        <v>1</v>
      </c>
      <c r="R117" s="156">
        <v>0</v>
      </c>
      <c r="S117" s="156">
        <v>0</v>
      </c>
      <c r="T117" s="157"/>
    </row>
    <row r="118" spans="1:20" ht="32.4" x14ac:dyDescent="0.3">
      <c r="A118" s="146">
        <v>108</v>
      </c>
      <c r="B118" s="147" t="s">
        <v>540</v>
      </c>
      <c r="C118" s="147" t="s">
        <v>339</v>
      </c>
      <c r="D118" s="148">
        <f>SUM(D115:D117)</f>
        <v>228000</v>
      </c>
      <c r="E118" s="160">
        <f>SUM(E115)</f>
        <v>219619</v>
      </c>
      <c r="F118" s="149"/>
      <c r="G118" s="147"/>
      <c r="H118" s="147"/>
      <c r="I118" s="147"/>
      <c r="J118" s="147"/>
      <c r="K118" s="147"/>
      <c r="L118" s="147"/>
      <c r="M118" s="150"/>
      <c r="N118" s="150"/>
      <c r="O118" s="150"/>
      <c r="P118" s="150">
        <f>SUM(P116:P117)</f>
        <v>2</v>
      </c>
      <c r="Q118" s="150">
        <f t="shared" ref="Q118:S118" si="5">SUM(Q116:Q117)</f>
        <v>2</v>
      </c>
      <c r="R118" s="150">
        <f t="shared" si="5"/>
        <v>0</v>
      </c>
      <c r="S118" s="150">
        <f t="shared" si="5"/>
        <v>0</v>
      </c>
      <c r="T118" s="151"/>
    </row>
    <row r="119" spans="1:20" s="158" customFormat="1" ht="48.6" x14ac:dyDescent="0.3">
      <c r="A119" s="168">
        <v>108</v>
      </c>
      <c r="B119" s="169" t="s">
        <v>541</v>
      </c>
      <c r="C119" s="169" t="s">
        <v>529</v>
      </c>
      <c r="D119" s="170">
        <v>149000</v>
      </c>
      <c r="E119" s="170">
        <f>SUM(E120:E121)</f>
        <v>89026</v>
      </c>
      <c r="F119" s="171"/>
      <c r="G119" s="172" t="s">
        <v>542</v>
      </c>
      <c r="H119" s="173"/>
      <c r="I119" s="153"/>
      <c r="J119" s="153"/>
      <c r="K119" s="153"/>
      <c r="L119" s="153"/>
      <c r="M119" s="156"/>
      <c r="N119" s="156"/>
      <c r="O119" s="156"/>
      <c r="P119" s="156"/>
      <c r="Q119" s="156"/>
      <c r="R119" s="156"/>
      <c r="S119" s="156"/>
      <c r="T119" s="157"/>
    </row>
    <row r="120" spans="1:20" s="158" customFormat="1" ht="44.25" customHeight="1" x14ac:dyDescent="0.3">
      <c r="A120" s="174">
        <v>108</v>
      </c>
      <c r="B120" s="169"/>
      <c r="C120" s="169"/>
      <c r="D120" s="175"/>
      <c r="E120" s="176">
        <v>88730</v>
      </c>
      <c r="F120" s="171" t="s">
        <v>360</v>
      </c>
      <c r="G120" s="153" t="s">
        <v>543</v>
      </c>
      <c r="H120" s="153" t="s">
        <v>544</v>
      </c>
      <c r="I120" s="153" t="s">
        <v>351</v>
      </c>
      <c r="J120" s="153" t="s">
        <v>352</v>
      </c>
      <c r="K120" s="153" t="s">
        <v>545</v>
      </c>
      <c r="L120" s="153" t="s">
        <v>794</v>
      </c>
      <c r="M120" s="156">
        <v>108</v>
      </c>
      <c r="N120" s="159" t="s">
        <v>359</v>
      </c>
      <c r="O120" s="159" t="s">
        <v>435</v>
      </c>
      <c r="P120" s="156">
        <v>4</v>
      </c>
      <c r="Q120" s="156">
        <v>0</v>
      </c>
      <c r="R120" s="156">
        <v>0</v>
      </c>
      <c r="S120" s="156">
        <v>4</v>
      </c>
      <c r="T120" s="157"/>
    </row>
    <row r="121" spans="1:20" s="158" customFormat="1" ht="48.6" x14ac:dyDescent="0.3">
      <c r="A121" s="174">
        <v>108</v>
      </c>
      <c r="B121" s="169"/>
      <c r="C121" s="169"/>
      <c r="D121" s="175"/>
      <c r="E121" s="176">
        <v>296</v>
      </c>
      <c r="F121" s="171" t="s">
        <v>546</v>
      </c>
      <c r="G121" s="153" t="s">
        <v>547</v>
      </c>
      <c r="H121" s="218" t="s">
        <v>548</v>
      </c>
      <c r="I121" s="153" t="s">
        <v>239</v>
      </c>
      <c r="J121" s="153" t="s">
        <v>240</v>
      </c>
      <c r="K121" s="153" t="s">
        <v>549</v>
      </c>
      <c r="L121" s="153" t="s">
        <v>795</v>
      </c>
      <c r="M121" s="156">
        <v>108</v>
      </c>
      <c r="N121" s="159">
        <v>11</v>
      </c>
      <c r="O121" s="159" t="s">
        <v>465</v>
      </c>
      <c r="P121" s="156">
        <v>1</v>
      </c>
      <c r="Q121" s="156">
        <v>1</v>
      </c>
      <c r="R121" s="156">
        <v>0</v>
      </c>
      <c r="S121" s="156">
        <v>0</v>
      </c>
      <c r="T121" s="157"/>
    </row>
    <row r="122" spans="1:20" ht="32.4" x14ac:dyDescent="0.3">
      <c r="A122" s="146">
        <v>108</v>
      </c>
      <c r="B122" s="147" t="s">
        <v>550</v>
      </c>
      <c r="C122" s="147" t="s">
        <v>339</v>
      </c>
      <c r="D122" s="160">
        <f>SUM(D119:D121)</f>
        <v>149000</v>
      </c>
      <c r="E122" s="160">
        <f>SUM(E119)</f>
        <v>89026</v>
      </c>
      <c r="F122" s="149"/>
      <c r="G122" s="147"/>
      <c r="H122" s="147"/>
      <c r="I122" s="147"/>
      <c r="J122" s="147"/>
      <c r="K122" s="147"/>
      <c r="L122" s="147"/>
      <c r="M122" s="150"/>
      <c r="N122" s="150"/>
      <c r="O122" s="150"/>
      <c r="P122" s="150">
        <f>SUM(P120:P121)</f>
        <v>5</v>
      </c>
      <c r="Q122" s="150">
        <f t="shared" ref="Q122:S122" si="6">SUM(Q120:Q121)</f>
        <v>1</v>
      </c>
      <c r="R122" s="150">
        <f t="shared" si="6"/>
        <v>0</v>
      </c>
      <c r="S122" s="150">
        <f t="shared" si="6"/>
        <v>4</v>
      </c>
      <c r="T122" s="151"/>
    </row>
    <row r="123" spans="1:20" s="158" customFormat="1" ht="54.75" customHeight="1" x14ac:dyDescent="0.3">
      <c r="A123" s="152">
        <v>108</v>
      </c>
      <c r="B123" s="153" t="s">
        <v>551</v>
      </c>
      <c r="C123" s="153" t="s">
        <v>184</v>
      </c>
      <c r="D123" s="161">
        <v>306000</v>
      </c>
      <c r="E123" s="161">
        <f>SUM(E124)</f>
        <v>306000</v>
      </c>
      <c r="F123" s="155"/>
      <c r="G123" s="153" t="s">
        <v>552</v>
      </c>
      <c r="H123" s="153"/>
      <c r="I123" s="153"/>
      <c r="J123" s="153"/>
      <c r="K123" s="153"/>
      <c r="L123" s="153"/>
      <c r="M123" s="156"/>
      <c r="N123" s="156"/>
      <c r="O123" s="156"/>
      <c r="P123" s="156"/>
      <c r="Q123" s="156"/>
      <c r="R123" s="156"/>
      <c r="S123" s="156"/>
      <c r="T123" s="157"/>
    </row>
    <row r="124" spans="1:20" s="158" customFormat="1" ht="59.25" customHeight="1" x14ac:dyDescent="0.3">
      <c r="A124" s="152"/>
      <c r="B124" s="153"/>
      <c r="C124" s="153"/>
      <c r="D124" s="161"/>
      <c r="E124" s="161">
        <v>306000</v>
      </c>
      <c r="F124" s="155" t="s">
        <v>553</v>
      </c>
      <c r="G124" s="153" t="s">
        <v>554</v>
      </c>
      <c r="H124" s="153" t="s">
        <v>555</v>
      </c>
      <c r="I124" s="153" t="s">
        <v>239</v>
      </c>
      <c r="J124" s="153" t="s">
        <v>556</v>
      </c>
      <c r="K124" s="153" t="s">
        <v>557</v>
      </c>
      <c r="L124" s="153" t="s">
        <v>796</v>
      </c>
      <c r="M124" s="156">
        <v>108</v>
      </c>
      <c r="N124" s="156">
        <v>11</v>
      </c>
      <c r="O124" s="156">
        <v>20</v>
      </c>
      <c r="P124" s="156">
        <v>1</v>
      </c>
      <c r="Q124" s="156">
        <v>1</v>
      </c>
      <c r="R124" s="156">
        <v>0</v>
      </c>
      <c r="S124" s="156">
        <v>0</v>
      </c>
      <c r="T124" s="157" t="s">
        <v>558</v>
      </c>
    </row>
    <row r="125" spans="1:20" s="158" customFormat="1" ht="30.75" customHeight="1" x14ac:dyDescent="0.3">
      <c r="A125" s="152"/>
      <c r="B125" s="153"/>
      <c r="C125" s="153"/>
      <c r="D125" s="161">
        <v>95000</v>
      </c>
      <c r="E125" s="161">
        <f>SUM(E126)</f>
        <v>87483</v>
      </c>
      <c r="F125" s="155"/>
      <c r="G125" s="153" t="s">
        <v>559</v>
      </c>
      <c r="H125" s="153"/>
      <c r="I125" s="153"/>
      <c r="J125" s="153"/>
      <c r="K125" s="153"/>
      <c r="L125" s="153"/>
      <c r="M125" s="156"/>
      <c r="N125" s="156"/>
      <c r="O125" s="156"/>
      <c r="P125" s="156"/>
      <c r="Q125" s="156"/>
      <c r="R125" s="156"/>
      <c r="S125" s="156"/>
      <c r="T125" s="157"/>
    </row>
    <row r="126" spans="1:20" s="158" customFormat="1" ht="39" customHeight="1" x14ac:dyDescent="0.3">
      <c r="A126" s="152"/>
      <c r="B126" s="153"/>
      <c r="C126" s="153"/>
      <c r="D126" s="161"/>
      <c r="E126" s="161">
        <v>87483</v>
      </c>
      <c r="F126" s="155" t="s">
        <v>360</v>
      </c>
      <c r="G126" s="153" t="s">
        <v>560</v>
      </c>
      <c r="H126" s="153" t="s">
        <v>561</v>
      </c>
      <c r="I126" s="153" t="s">
        <v>405</v>
      </c>
      <c r="J126" s="153" t="s">
        <v>406</v>
      </c>
      <c r="K126" s="153" t="s">
        <v>562</v>
      </c>
      <c r="L126" s="153" t="s">
        <v>797</v>
      </c>
      <c r="M126" s="156">
        <v>108</v>
      </c>
      <c r="N126" s="159" t="s">
        <v>359</v>
      </c>
      <c r="O126" s="156">
        <v>23</v>
      </c>
      <c r="P126" s="156">
        <v>1</v>
      </c>
      <c r="Q126" s="156">
        <v>1</v>
      </c>
      <c r="R126" s="156">
        <v>0</v>
      </c>
      <c r="S126" s="156">
        <v>0</v>
      </c>
      <c r="T126" s="157"/>
    </row>
    <row r="127" spans="1:20" ht="32.4" x14ac:dyDescent="0.3">
      <c r="A127" s="146">
        <v>108</v>
      </c>
      <c r="B127" s="147" t="s">
        <v>563</v>
      </c>
      <c r="C127" s="147" t="s">
        <v>339</v>
      </c>
      <c r="D127" s="148">
        <f>SUM(D123:D126)</f>
        <v>401000</v>
      </c>
      <c r="E127" s="148">
        <f>SUM(E123,E125)</f>
        <v>393483</v>
      </c>
      <c r="F127" s="149"/>
      <c r="G127" s="147"/>
      <c r="H127" s="147"/>
      <c r="I127" s="147"/>
      <c r="J127" s="147"/>
      <c r="K127" s="147"/>
      <c r="L127" s="147"/>
      <c r="M127" s="150"/>
      <c r="N127" s="150"/>
      <c r="O127" s="150"/>
      <c r="P127" s="150">
        <f>SUM(P124:P126)</f>
        <v>2</v>
      </c>
      <c r="Q127" s="150">
        <f t="shared" ref="Q127:S127" si="7">SUM(Q124:Q126)</f>
        <v>2</v>
      </c>
      <c r="R127" s="150">
        <f t="shared" si="7"/>
        <v>0</v>
      </c>
      <c r="S127" s="150">
        <f t="shared" si="7"/>
        <v>0</v>
      </c>
      <c r="T127" s="151"/>
    </row>
    <row r="128" spans="1:20" ht="32.4" x14ac:dyDescent="0.3">
      <c r="A128" s="146">
        <v>108</v>
      </c>
      <c r="B128" s="147" t="s">
        <v>564</v>
      </c>
      <c r="C128" s="147" t="s">
        <v>339</v>
      </c>
      <c r="D128" s="148">
        <f>SUM(D114,D118,D122,D127)</f>
        <v>35845000</v>
      </c>
      <c r="E128" s="160">
        <f>SUM(E114,E118,E122,E127)</f>
        <v>21899602</v>
      </c>
      <c r="F128" s="149"/>
      <c r="G128" s="147"/>
      <c r="H128" s="147"/>
      <c r="I128" s="147"/>
      <c r="J128" s="147"/>
      <c r="K128" s="147"/>
      <c r="L128" s="147"/>
      <c r="M128" s="150"/>
      <c r="N128" s="150"/>
      <c r="O128" s="150"/>
      <c r="P128" s="150">
        <f>SUM(P114,P118,P122,P127)</f>
        <v>130</v>
      </c>
      <c r="Q128" s="150">
        <f>SUM(Q114,Q118,Q122,Q127)</f>
        <v>110</v>
      </c>
      <c r="R128" s="150">
        <f>SUM(R114,R118,R122,R127)</f>
        <v>3</v>
      </c>
      <c r="S128" s="150">
        <f>SUM(S114,S118,S122,S127)</f>
        <v>17</v>
      </c>
      <c r="T128" s="151"/>
    </row>
    <row r="129" spans="1:20" s="158" customFormat="1" ht="63.75" customHeight="1" x14ac:dyDescent="0.3">
      <c r="A129" s="177">
        <v>108</v>
      </c>
      <c r="B129" s="178" t="s">
        <v>42</v>
      </c>
      <c r="C129" s="178" t="s">
        <v>565</v>
      </c>
      <c r="D129" s="179">
        <v>10379000</v>
      </c>
      <c r="E129" s="180">
        <v>10379000</v>
      </c>
      <c r="F129" s="181" t="s">
        <v>566</v>
      </c>
      <c r="G129" s="178" t="s">
        <v>567</v>
      </c>
      <c r="H129" s="178" t="s">
        <v>568</v>
      </c>
      <c r="I129" s="178" t="s">
        <v>295</v>
      </c>
      <c r="J129" s="178" t="s">
        <v>569</v>
      </c>
      <c r="K129" s="153" t="s">
        <v>570</v>
      </c>
      <c r="L129" s="153" t="s">
        <v>798</v>
      </c>
      <c r="M129" s="156"/>
      <c r="N129" s="156"/>
      <c r="O129" s="156"/>
      <c r="P129" s="156"/>
      <c r="Q129" s="156"/>
      <c r="R129" s="156"/>
      <c r="S129" s="156"/>
      <c r="T129" s="224" t="s">
        <v>571</v>
      </c>
    </row>
    <row r="130" spans="1:20" s="158" customFormat="1" ht="33.75" customHeight="1" x14ac:dyDescent="0.3">
      <c r="A130" s="182"/>
      <c r="B130" s="183"/>
      <c r="C130" s="183"/>
      <c r="D130" s="184"/>
      <c r="E130" s="185"/>
      <c r="F130" s="186"/>
      <c r="G130" s="183"/>
      <c r="H130" s="178" t="s">
        <v>572</v>
      </c>
      <c r="I130" s="178" t="s">
        <v>573</v>
      </c>
      <c r="J130" s="178" t="s">
        <v>574</v>
      </c>
      <c r="K130" s="178" t="s">
        <v>575</v>
      </c>
      <c r="L130" s="153" t="s">
        <v>799</v>
      </c>
      <c r="M130" s="156"/>
      <c r="N130" s="156"/>
      <c r="O130" s="156"/>
      <c r="P130" s="156"/>
      <c r="Q130" s="156"/>
      <c r="R130" s="156"/>
      <c r="S130" s="156"/>
      <c r="T130" s="225"/>
    </row>
    <row r="131" spans="1:20" s="158" customFormat="1" ht="33.75" customHeight="1" x14ac:dyDescent="0.3">
      <c r="A131" s="182"/>
      <c r="B131" s="183"/>
      <c r="C131" s="183"/>
      <c r="D131" s="184"/>
      <c r="E131" s="185"/>
      <c r="F131" s="186"/>
      <c r="G131" s="183"/>
      <c r="H131" s="153" t="s">
        <v>576</v>
      </c>
      <c r="I131" s="153" t="s">
        <v>577</v>
      </c>
      <c r="J131" s="153" t="s">
        <v>578</v>
      </c>
      <c r="K131" s="153" t="s">
        <v>579</v>
      </c>
      <c r="L131" s="153" t="s">
        <v>800</v>
      </c>
      <c r="M131" s="156"/>
      <c r="N131" s="156"/>
      <c r="O131" s="156"/>
      <c r="P131" s="156"/>
      <c r="Q131" s="156"/>
      <c r="R131" s="156"/>
      <c r="S131" s="156"/>
      <c r="T131" s="225"/>
    </row>
    <row r="132" spans="1:20" s="158" customFormat="1" ht="33.75" customHeight="1" x14ac:dyDescent="0.3">
      <c r="A132" s="182"/>
      <c r="B132" s="183"/>
      <c r="C132" s="183"/>
      <c r="D132" s="184"/>
      <c r="E132" s="185"/>
      <c r="F132" s="186"/>
      <c r="G132" s="183"/>
      <c r="H132" s="153" t="s">
        <v>580</v>
      </c>
      <c r="I132" s="153" t="s">
        <v>482</v>
      </c>
      <c r="J132" s="153" t="s">
        <v>581</v>
      </c>
      <c r="K132" s="178" t="s">
        <v>575</v>
      </c>
      <c r="L132" s="153" t="s">
        <v>801</v>
      </c>
      <c r="M132" s="156"/>
      <c r="N132" s="156"/>
      <c r="O132" s="156"/>
      <c r="P132" s="156"/>
      <c r="Q132" s="156"/>
      <c r="R132" s="156"/>
      <c r="S132" s="156"/>
      <c r="T132" s="225"/>
    </row>
    <row r="133" spans="1:20" s="158" customFormat="1" ht="33.75" customHeight="1" x14ac:dyDescent="0.3">
      <c r="A133" s="182"/>
      <c r="B133" s="183"/>
      <c r="C133" s="183"/>
      <c r="D133" s="184"/>
      <c r="E133" s="185"/>
      <c r="F133" s="186"/>
      <c r="G133" s="183"/>
      <c r="H133" s="153" t="s">
        <v>582</v>
      </c>
      <c r="I133" s="153" t="s">
        <v>227</v>
      </c>
      <c r="J133" s="153" t="s">
        <v>244</v>
      </c>
      <c r="K133" s="153" t="s">
        <v>575</v>
      </c>
      <c r="L133" s="153" t="s">
        <v>802</v>
      </c>
      <c r="M133" s="156"/>
      <c r="N133" s="156"/>
      <c r="O133" s="156"/>
      <c r="P133" s="156"/>
      <c r="Q133" s="156"/>
      <c r="R133" s="156"/>
      <c r="S133" s="156"/>
      <c r="T133" s="225"/>
    </row>
    <row r="134" spans="1:20" s="158" customFormat="1" ht="33.75" customHeight="1" x14ac:dyDescent="0.3">
      <c r="A134" s="187"/>
      <c r="B134" s="188"/>
      <c r="C134" s="188"/>
      <c r="D134" s="189"/>
      <c r="E134" s="190"/>
      <c r="F134" s="191"/>
      <c r="G134" s="188"/>
      <c r="H134" s="153" t="s">
        <v>583</v>
      </c>
      <c r="I134" s="153" t="s">
        <v>253</v>
      </c>
      <c r="J134" s="153" t="s">
        <v>259</v>
      </c>
      <c r="K134" s="153" t="s">
        <v>579</v>
      </c>
      <c r="L134" s="153" t="s">
        <v>803</v>
      </c>
      <c r="M134" s="156"/>
      <c r="N134" s="156"/>
      <c r="O134" s="156"/>
      <c r="P134" s="156"/>
      <c r="Q134" s="156"/>
      <c r="R134" s="156"/>
      <c r="S134" s="156"/>
      <c r="T134" s="226"/>
    </row>
    <row r="135" spans="1:20" s="158" customFormat="1" ht="33.75" customHeight="1" x14ac:dyDescent="0.3">
      <c r="A135" s="187"/>
      <c r="B135" s="188"/>
      <c r="C135" s="188"/>
      <c r="D135" s="189">
        <v>81000</v>
      </c>
      <c r="E135" s="190">
        <f>SUM(E136:E138)</f>
        <v>28317</v>
      </c>
      <c r="F135" s="191"/>
      <c r="G135" s="188" t="s">
        <v>584</v>
      </c>
      <c r="H135" s="153"/>
      <c r="I135" s="153"/>
      <c r="J135" s="153"/>
      <c r="K135" s="153"/>
      <c r="L135" s="153"/>
      <c r="M135" s="156"/>
      <c r="N135" s="156"/>
      <c r="O135" s="156"/>
      <c r="P135" s="156"/>
      <c r="Q135" s="156"/>
      <c r="R135" s="156"/>
      <c r="S135" s="156"/>
      <c r="T135" s="192"/>
    </row>
    <row r="136" spans="1:20" s="158" customFormat="1" ht="57" customHeight="1" x14ac:dyDescent="0.3">
      <c r="A136" s="187"/>
      <c r="B136" s="188"/>
      <c r="C136" s="188"/>
      <c r="D136" s="189"/>
      <c r="E136" s="190">
        <v>9232</v>
      </c>
      <c r="F136" s="191" t="s">
        <v>585</v>
      </c>
      <c r="G136" s="188" t="s">
        <v>586</v>
      </c>
      <c r="H136" s="153" t="s">
        <v>78</v>
      </c>
      <c r="I136" s="153" t="s">
        <v>197</v>
      </c>
      <c r="J136" s="153" t="s">
        <v>198</v>
      </c>
      <c r="K136" s="153" t="s">
        <v>587</v>
      </c>
      <c r="L136" s="153" t="s">
        <v>804</v>
      </c>
      <c r="M136" s="156">
        <v>108</v>
      </c>
      <c r="N136" s="156">
        <v>10</v>
      </c>
      <c r="O136" s="156">
        <v>14</v>
      </c>
      <c r="P136" s="156">
        <v>1</v>
      </c>
      <c r="Q136" s="156">
        <v>1</v>
      </c>
      <c r="R136" s="156">
        <v>0</v>
      </c>
      <c r="S136" s="156">
        <v>0</v>
      </c>
      <c r="T136" s="192"/>
    </row>
    <row r="137" spans="1:20" s="158" customFormat="1" ht="33.75" customHeight="1" x14ac:dyDescent="0.3">
      <c r="A137" s="187"/>
      <c r="B137" s="188"/>
      <c r="C137" s="188"/>
      <c r="D137" s="189"/>
      <c r="E137" s="190">
        <v>9179</v>
      </c>
      <c r="F137" s="191" t="s">
        <v>585</v>
      </c>
      <c r="G137" s="188" t="s">
        <v>588</v>
      </c>
      <c r="H137" s="153" t="s">
        <v>589</v>
      </c>
      <c r="I137" s="153" t="s">
        <v>197</v>
      </c>
      <c r="J137" s="153" t="s">
        <v>198</v>
      </c>
      <c r="K137" s="153" t="s">
        <v>590</v>
      </c>
      <c r="L137" s="153" t="s">
        <v>805</v>
      </c>
      <c r="M137" s="156">
        <v>108</v>
      </c>
      <c r="N137" s="156">
        <v>10</v>
      </c>
      <c r="O137" s="156">
        <v>17</v>
      </c>
      <c r="P137" s="156">
        <v>1</v>
      </c>
      <c r="Q137" s="156">
        <v>1</v>
      </c>
      <c r="R137" s="156">
        <v>0</v>
      </c>
      <c r="S137" s="156">
        <v>0</v>
      </c>
      <c r="T137" s="192"/>
    </row>
    <row r="138" spans="1:20" s="158" customFormat="1" ht="33.75" customHeight="1" x14ac:dyDescent="0.3">
      <c r="A138" s="187"/>
      <c r="B138" s="188"/>
      <c r="C138" s="188"/>
      <c r="D138" s="189"/>
      <c r="E138" s="190">
        <v>9906</v>
      </c>
      <c r="F138" s="191" t="s">
        <v>585</v>
      </c>
      <c r="G138" s="188" t="s">
        <v>591</v>
      </c>
      <c r="H138" s="153" t="s">
        <v>592</v>
      </c>
      <c r="I138" s="153" t="s">
        <v>197</v>
      </c>
      <c r="J138" s="153" t="s">
        <v>198</v>
      </c>
      <c r="K138" s="153" t="s">
        <v>593</v>
      </c>
      <c r="L138" s="153" t="s">
        <v>806</v>
      </c>
      <c r="M138" s="156">
        <v>108</v>
      </c>
      <c r="N138" s="156">
        <v>12</v>
      </c>
      <c r="O138" s="156">
        <v>12</v>
      </c>
      <c r="P138" s="156">
        <v>1</v>
      </c>
      <c r="Q138" s="156">
        <v>1</v>
      </c>
      <c r="R138" s="156">
        <v>0</v>
      </c>
      <c r="S138" s="156">
        <v>0</v>
      </c>
      <c r="T138" s="192"/>
    </row>
    <row r="139" spans="1:20" ht="32.4" x14ac:dyDescent="0.3">
      <c r="A139" s="146">
        <v>108</v>
      </c>
      <c r="B139" s="147" t="s">
        <v>338</v>
      </c>
      <c r="C139" s="147" t="s">
        <v>594</v>
      </c>
      <c r="D139" s="148">
        <f>SUM(D129:D135)</f>
        <v>10460000</v>
      </c>
      <c r="E139" s="160">
        <f>SUM(E129:E135)</f>
        <v>10407317</v>
      </c>
      <c r="F139" s="149"/>
      <c r="G139" s="147"/>
      <c r="H139" s="147"/>
      <c r="I139" s="147"/>
      <c r="J139" s="147"/>
      <c r="K139" s="147"/>
      <c r="L139" s="147"/>
      <c r="M139" s="150"/>
      <c r="N139" s="150"/>
      <c r="O139" s="150"/>
      <c r="P139" s="150">
        <f>SUM(P129:P134)</f>
        <v>0</v>
      </c>
      <c r="Q139" s="150">
        <f>SUM(Q129:Q134)</f>
        <v>0</v>
      </c>
      <c r="R139" s="150">
        <f>SUM(R129:R134)</f>
        <v>0</v>
      </c>
      <c r="S139" s="150">
        <f>SUM(S129:S134)</f>
        <v>0</v>
      </c>
      <c r="T139" s="151"/>
    </row>
    <row r="140" spans="1:20" s="158" customFormat="1" ht="32.4" x14ac:dyDescent="0.3">
      <c r="A140" s="152">
        <v>108</v>
      </c>
      <c r="B140" s="153" t="s">
        <v>389</v>
      </c>
      <c r="C140" s="153" t="s">
        <v>595</v>
      </c>
      <c r="D140" s="154">
        <v>2711000</v>
      </c>
      <c r="E140" s="161">
        <v>2571399</v>
      </c>
      <c r="F140" s="155"/>
      <c r="G140" s="153" t="s">
        <v>596</v>
      </c>
      <c r="H140" s="153"/>
      <c r="I140" s="153"/>
      <c r="J140" s="153"/>
      <c r="K140" s="153"/>
      <c r="L140" s="153"/>
      <c r="M140" s="156"/>
      <c r="N140" s="156"/>
      <c r="O140" s="156"/>
      <c r="P140" s="156"/>
      <c r="Q140" s="156"/>
      <c r="R140" s="156"/>
      <c r="S140" s="156"/>
      <c r="T140" s="157"/>
    </row>
    <row r="141" spans="1:20" s="158" customFormat="1" ht="36" customHeight="1" x14ac:dyDescent="0.3">
      <c r="A141" s="152"/>
      <c r="B141" s="153"/>
      <c r="C141" s="153"/>
      <c r="D141" s="154"/>
      <c r="E141" s="161">
        <v>1035713</v>
      </c>
      <c r="F141" s="155" t="s">
        <v>439</v>
      </c>
      <c r="G141" s="153" t="s">
        <v>597</v>
      </c>
      <c r="H141" s="153"/>
      <c r="I141" s="153" t="s">
        <v>239</v>
      </c>
      <c r="J141" s="153" t="s">
        <v>240</v>
      </c>
      <c r="K141" s="153"/>
      <c r="L141" s="153"/>
      <c r="M141" s="156"/>
      <c r="N141" s="156"/>
      <c r="O141" s="156"/>
      <c r="P141" s="156"/>
      <c r="Q141" s="156"/>
      <c r="R141" s="156"/>
      <c r="S141" s="156"/>
      <c r="T141" s="157" t="s">
        <v>598</v>
      </c>
    </row>
    <row r="142" spans="1:20" s="158" customFormat="1" ht="57.75" customHeight="1" x14ac:dyDescent="0.3">
      <c r="A142" s="152"/>
      <c r="B142" s="153"/>
      <c r="C142" s="153"/>
      <c r="D142" s="154"/>
      <c r="E142" s="161">
        <v>364785</v>
      </c>
      <c r="F142" s="155" t="s">
        <v>439</v>
      </c>
      <c r="G142" s="153" t="s">
        <v>599</v>
      </c>
      <c r="H142" s="153" t="s">
        <v>600</v>
      </c>
      <c r="I142" s="153" t="s">
        <v>239</v>
      </c>
      <c r="J142" s="153" t="s">
        <v>240</v>
      </c>
      <c r="K142" s="153" t="s">
        <v>601</v>
      </c>
      <c r="L142" s="153" t="s">
        <v>807</v>
      </c>
      <c r="M142" s="156">
        <v>108</v>
      </c>
      <c r="N142" s="156">
        <v>10</v>
      </c>
      <c r="O142" s="159" t="s">
        <v>422</v>
      </c>
      <c r="P142" s="156">
        <v>5</v>
      </c>
      <c r="Q142" s="156">
        <v>3</v>
      </c>
      <c r="R142" s="156">
        <v>0</v>
      </c>
      <c r="S142" s="156">
        <v>2</v>
      </c>
      <c r="T142" s="157"/>
    </row>
    <row r="143" spans="1:20" s="158" customFormat="1" ht="63" customHeight="1" x14ac:dyDescent="0.3">
      <c r="A143" s="152"/>
      <c r="B143" s="153"/>
      <c r="C143" s="153"/>
      <c r="D143" s="154"/>
      <c r="E143" s="161">
        <v>385761</v>
      </c>
      <c r="F143" s="155" t="s">
        <v>439</v>
      </c>
      <c r="G143" s="153" t="s">
        <v>602</v>
      </c>
      <c r="H143" s="153" t="s">
        <v>603</v>
      </c>
      <c r="I143" s="153" t="s">
        <v>239</v>
      </c>
      <c r="J143" s="153" t="s">
        <v>240</v>
      </c>
      <c r="K143" s="153" t="s">
        <v>604</v>
      </c>
      <c r="L143" s="153" t="s">
        <v>808</v>
      </c>
      <c r="M143" s="156">
        <v>108</v>
      </c>
      <c r="N143" s="156">
        <v>11</v>
      </c>
      <c r="O143" s="159" t="s">
        <v>465</v>
      </c>
      <c r="P143" s="156">
        <v>1</v>
      </c>
      <c r="Q143" s="156">
        <v>1</v>
      </c>
      <c r="R143" s="156">
        <v>0</v>
      </c>
      <c r="S143" s="156">
        <v>0</v>
      </c>
      <c r="T143" s="157"/>
    </row>
    <row r="144" spans="1:20" s="158" customFormat="1" ht="90" customHeight="1" x14ac:dyDescent="0.3">
      <c r="A144" s="152"/>
      <c r="B144" s="153"/>
      <c r="C144" s="153"/>
      <c r="D144" s="154"/>
      <c r="E144" s="161">
        <v>561608</v>
      </c>
      <c r="F144" s="155" t="s">
        <v>605</v>
      </c>
      <c r="G144" s="153" t="s">
        <v>606</v>
      </c>
      <c r="H144" s="153" t="s">
        <v>461</v>
      </c>
      <c r="I144" s="153" t="s">
        <v>239</v>
      </c>
      <c r="J144" s="153" t="s">
        <v>240</v>
      </c>
      <c r="K144" s="153" t="s">
        <v>607</v>
      </c>
      <c r="L144" s="153" t="s">
        <v>809</v>
      </c>
      <c r="M144" s="156">
        <v>108</v>
      </c>
      <c r="N144" s="156">
        <v>10</v>
      </c>
      <c r="O144" s="156">
        <v>22</v>
      </c>
      <c r="P144" s="156">
        <v>3</v>
      </c>
      <c r="Q144" s="156">
        <v>3</v>
      </c>
      <c r="R144" s="156">
        <v>0</v>
      </c>
      <c r="S144" s="156">
        <v>0</v>
      </c>
      <c r="T144" s="157"/>
    </row>
    <row r="145" spans="1:20" s="158" customFormat="1" ht="52.5" customHeight="1" x14ac:dyDescent="0.3">
      <c r="A145" s="152"/>
      <c r="B145" s="153"/>
      <c r="C145" s="153"/>
      <c r="D145" s="154"/>
      <c r="E145" s="161">
        <v>223532</v>
      </c>
      <c r="F145" s="155" t="s">
        <v>605</v>
      </c>
      <c r="G145" s="153" t="s">
        <v>608</v>
      </c>
      <c r="H145" s="153" t="s">
        <v>609</v>
      </c>
      <c r="I145" s="153" t="s">
        <v>239</v>
      </c>
      <c r="J145" s="153" t="s">
        <v>610</v>
      </c>
      <c r="K145" s="153" t="s">
        <v>611</v>
      </c>
      <c r="L145" s="153" t="s">
        <v>810</v>
      </c>
      <c r="M145" s="156">
        <v>108</v>
      </c>
      <c r="N145" s="156">
        <v>12</v>
      </c>
      <c r="O145" s="156">
        <v>12</v>
      </c>
      <c r="P145" s="156">
        <v>1</v>
      </c>
      <c r="Q145" s="156">
        <v>0</v>
      </c>
      <c r="R145" s="156">
        <v>0</v>
      </c>
      <c r="S145" s="156">
        <v>1</v>
      </c>
      <c r="T145" s="157"/>
    </row>
    <row r="146" spans="1:20" ht="32.4" x14ac:dyDescent="0.3">
      <c r="A146" s="146">
        <v>108</v>
      </c>
      <c r="B146" s="147" t="s">
        <v>452</v>
      </c>
      <c r="C146" s="147" t="s">
        <v>594</v>
      </c>
      <c r="D146" s="148">
        <f>SUM(D140:D145)</f>
        <v>2711000</v>
      </c>
      <c r="E146" s="148">
        <f>SUM(E141:E145)</f>
        <v>2571399</v>
      </c>
      <c r="F146" s="149"/>
      <c r="G146" s="147"/>
      <c r="H146" s="147"/>
      <c r="I146" s="147"/>
      <c r="J146" s="147"/>
      <c r="K146" s="147"/>
      <c r="L146" s="147"/>
      <c r="M146" s="150"/>
      <c r="N146" s="150"/>
      <c r="O146" s="150"/>
      <c r="P146" s="150">
        <f>SUM(P142:P145)</f>
        <v>10</v>
      </c>
      <c r="Q146" s="150">
        <f t="shared" ref="Q146:S146" si="8">SUM(Q142:Q145)</f>
        <v>7</v>
      </c>
      <c r="R146" s="150">
        <f t="shared" si="8"/>
        <v>0</v>
      </c>
      <c r="S146" s="150">
        <f t="shared" si="8"/>
        <v>3</v>
      </c>
      <c r="T146" s="151"/>
    </row>
    <row r="147" spans="1:20" ht="32.4" x14ac:dyDescent="0.3">
      <c r="A147" s="146">
        <v>108</v>
      </c>
      <c r="B147" s="147" t="s">
        <v>526</v>
      </c>
      <c r="C147" s="147" t="s">
        <v>594</v>
      </c>
      <c r="D147" s="148">
        <f>D146+D139</f>
        <v>13171000</v>
      </c>
      <c r="E147" s="160">
        <f>E146+E139</f>
        <v>12978716</v>
      </c>
      <c r="F147" s="149"/>
      <c r="G147" s="147"/>
      <c r="H147" s="147"/>
      <c r="I147" s="147"/>
      <c r="J147" s="147"/>
      <c r="K147" s="147"/>
      <c r="L147" s="147"/>
      <c r="M147" s="150"/>
      <c r="N147" s="150"/>
      <c r="O147" s="150"/>
      <c r="P147" s="150">
        <f>SUM(P139,P146)</f>
        <v>10</v>
      </c>
      <c r="Q147" s="150">
        <f>SUM(Q139,Q146)</f>
        <v>7</v>
      </c>
      <c r="R147" s="150">
        <f>SUM(R139,R146)</f>
        <v>0</v>
      </c>
      <c r="S147" s="150">
        <f>SUM(S139,S146)</f>
        <v>3</v>
      </c>
      <c r="T147" s="151"/>
    </row>
    <row r="148" spans="1:20" ht="32.4" x14ac:dyDescent="0.3">
      <c r="A148" s="146">
        <v>108</v>
      </c>
      <c r="B148" s="147" t="s">
        <v>612</v>
      </c>
      <c r="C148" s="147" t="s">
        <v>594</v>
      </c>
      <c r="D148" s="148">
        <f>SUM(D147)</f>
        <v>13171000</v>
      </c>
      <c r="E148" s="148">
        <f>SUM(E147)</f>
        <v>12978716</v>
      </c>
      <c r="F148" s="149"/>
      <c r="G148" s="147"/>
      <c r="H148" s="147"/>
      <c r="I148" s="147"/>
      <c r="J148" s="147"/>
      <c r="K148" s="147"/>
      <c r="L148" s="147"/>
      <c r="M148" s="150"/>
      <c r="N148" s="150"/>
      <c r="O148" s="150"/>
      <c r="P148" s="150">
        <f>SUM(P147)</f>
        <v>10</v>
      </c>
      <c r="Q148" s="150">
        <f>SUM(Q147)</f>
        <v>7</v>
      </c>
      <c r="R148" s="150">
        <f>SUM(R147)</f>
        <v>0</v>
      </c>
      <c r="S148" s="150">
        <f>SUM(S147)</f>
        <v>3</v>
      </c>
      <c r="T148" s="151"/>
    </row>
    <row r="149" spans="1:20" s="158" customFormat="1" ht="66" customHeight="1" x14ac:dyDescent="0.3">
      <c r="A149" s="177">
        <v>107</v>
      </c>
      <c r="B149" s="178" t="s">
        <v>42</v>
      </c>
      <c r="C149" s="223" t="s">
        <v>565</v>
      </c>
      <c r="D149" s="193">
        <v>1065667</v>
      </c>
      <c r="E149" s="194">
        <v>733371</v>
      </c>
      <c r="F149" s="181" t="s">
        <v>566</v>
      </c>
      <c r="G149" s="178" t="s">
        <v>613</v>
      </c>
      <c r="H149" s="153" t="s">
        <v>614</v>
      </c>
      <c r="I149" s="153" t="s">
        <v>577</v>
      </c>
      <c r="J149" s="153" t="s">
        <v>578</v>
      </c>
      <c r="K149" s="153" t="s">
        <v>615</v>
      </c>
      <c r="L149" s="153" t="s">
        <v>811</v>
      </c>
      <c r="M149" s="156"/>
      <c r="N149" s="156"/>
      <c r="O149" s="156"/>
      <c r="P149" s="156"/>
      <c r="Q149" s="156"/>
      <c r="R149" s="156"/>
      <c r="S149" s="156"/>
      <c r="T149" s="224" t="s">
        <v>616</v>
      </c>
    </row>
    <row r="150" spans="1:20" s="158" customFormat="1" ht="66" customHeight="1" x14ac:dyDescent="0.3">
      <c r="A150" s="187"/>
      <c r="B150" s="188"/>
      <c r="C150" s="188"/>
      <c r="D150" s="195"/>
      <c r="E150" s="195"/>
      <c r="F150" s="191"/>
      <c r="G150" s="188"/>
      <c r="H150" s="153" t="s">
        <v>617</v>
      </c>
      <c r="I150" s="153" t="s">
        <v>482</v>
      </c>
      <c r="J150" s="153" t="s">
        <v>618</v>
      </c>
      <c r="K150" s="153" t="s">
        <v>619</v>
      </c>
      <c r="L150" s="153" t="s">
        <v>812</v>
      </c>
      <c r="M150" s="156"/>
      <c r="N150" s="156"/>
      <c r="O150" s="156"/>
      <c r="P150" s="156"/>
      <c r="Q150" s="156"/>
      <c r="R150" s="156"/>
      <c r="S150" s="156"/>
      <c r="T150" s="226"/>
    </row>
    <row r="151" spans="1:20" ht="32.4" x14ac:dyDescent="0.3">
      <c r="A151" s="146">
        <v>107</v>
      </c>
      <c r="B151" s="147" t="s">
        <v>338</v>
      </c>
      <c r="C151" s="147" t="s">
        <v>594</v>
      </c>
      <c r="D151" s="148">
        <f>SUM(D149:D150)</f>
        <v>1065667</v>
      </c>
      <c r="E151" s="160">
        <f>SUM(E149)</f>
        <v>733371</v>
      </c>
      <c r="F151" s="149"/>
      <c r="G151" s="147"/>
      <c r="H151" s="147"/>
      <c r="I151" s="147"/>
      <c r="J151" s="147"/>
      <c r="K151" s="147"/>
      <c r="L151" s="147"/>
      <c r="M151" s="150"/>
      <c r="N151" s="150"/>
      <c r="O151" s="150"/>
      <c r="P151" s="150"/>
      <c r="Q151" s="150"/>
      <c r="R151" s="150"/>
      <c r="S151" s="150"/>
      <c r="T151" s="151"/>
    </row>
    <row r="152" spans="1:20" ht="32.4" x14ac:dyDescent="0.3">
      <c r="A152" s="146">
        <v>107</v>
      </c>
      <c r="B152" s="147" t="s">
        <v>526</v>
      </c>
      <c r="C152" s="147" t="s">
        <v>594</v>
      </c>
      <c r="D152" s="148">
        <f t="shared" ref="D152:E153" si="9">SUM(D151)</f>
        <v>1065667</v>
      </c>
      <c r="E152" s="160">
        <f t="shared" si="9"/>
        <v>733371</v>
      </c>
      <c r="F152" s="149"/>
      <c r="G152" s="147"/>
      <c r="H152" s="147"/>
      <c r="I152" s="147"/>
      <c r="J152" s="147"/>
      <c r="K152" s="147"/>
      <c r="L152" s="147"/>
      <c r="M152" s="150"/>
      <c r="N152" s="150"/>
      <c r="O152" s="150"/>
      <c r="P152" s="150"/>
      <c r="Q152" s="150"/>
      <c r="R152" s="150"/>
      <c r="S152" s="150"/>
      <c r="T152" s="151"/>
    </row>
    <row r="153" spans="1:20" ht="32.4" x14ac:dyDescent="0.3">
      <c r="A153" s="146">
        <v>107</v>
      </c>
      <c r="B153" s="147" t="s">
        <v>612</v>
      </c>
      <c r="C153" s="147" t="s">
        <v>594</v>
      </c>
      <c r="D153" s="148">
        <f t="shared" si="9"/>
        <v>1065667</v>
      </c>
      <c r="E153" s="160">
        <f t="shared" si="9"/>
        <v>733371</v>
      </c>
      <c r="F153" s="149"/>
      <c r="G153" s="147"/>
      <c r="H153" s="147"/>
      <c r="I153" s="147"/>
      <c r="J153" s="147"/>
      <c r="K153" s="147"/>
      <c r="L153" s="147"/>
      <c r="M153" s="150"/>
      <c r="N153" s="150"/>
      <c r="O153" s="150"/>
      <c r="P153" s="150"/>
      <c r="Q153" s="150"/>
      <c r="R153" s="150"/>
      <c r="S153" s="150"/>
      <c r="T153" s="151"/>
    </row>
    <row r="154" spans="1:20" ht="32.4" x14ac:dyDescent="0.3">
      <c r="A154" s="152">
        <v>107</v>
      </c>
      <c r="B154" s="153" t="s">
        <v>620</v>
      </c>
      <c r="C154" s="153"/>
      <c r="D154" s="154"/>
      <c r="E154" s="161">
        <v>2553023</v>
      </c>
      <c r="F154" s="155"/>
      <c r="G154" s="153"/>
      <c r="H154" s="153"/>
      <c r="I154" s="153"/>
      <c r="J154" s="153"/>
      <c r="K154" s="153"/>
      <c r="L154" s="153"/>
      <c r="M154" s="156"/>
      <c r="N154" s="156"/>
      <c r="O154" s="156"/>
      <c r="P154" s="156"/>
      <c r="Q154" s="156"/>
      <c r="R154" s="156"/>
      <c r="S154" s="156"/>
      <c r="T154" s="157"/>
    </row>
    <row r="155" spans="1:20" ht="32.4" x14ac:dyDescent="0.3">
      <c r="A155" s="152"/>
      <c r="B155" s="153"/>
      <c r="C155" s="153"/>
      <c r="D155" s="154"/>
      <c r="E155" s="161">
        <v>272389</v>
      </c>
      <c r="F155" s="155" t="s">
        <v>341</v>
      </c>
      <c r="G155" s="153" t="s">
        <v>621</v>
      </c>
      <c r="H155" s="153" t="s">
        <v>622</v>
      </c>
      <c r="I155" s="153" t="s">
        <v>482</v>
      </c>
      <c r="J155" s="153" t="s">
        <v>623</v>
      </c>
      <c r="K155" s="153" t="s">
        <v>624</v>
      </c>
      <c r="L155" s="153" t="s">
        <v>813</v>
      </c>
      <c r="M155" s="156">
        <v>108</v>
      </c>
      <c r="N155" s="159" t="s">
        <v>459</v>
      </c>
      <c r="O155" s="156">
        <v>20</v>
      </c>
      <c r="P155" s="156">
        <v>5</v>
      </c>
      <c r="Q155" s="156">
        <v>5</v>
      </c>
      <c r="R155" s="156">
        <v>0</v>
      </c>
      <c r="S155" s="156">
        <v>0</v>
      </c>
      <c r="T155" s="157"/>
    </row>
    <row r="156" spans="1:20" ht="32.4" x14ac:dyDescent="0.3">
      <c r="A156" s="152"/>
      <c r="B156" s="153"/>
      <c r="C156" s="153"/>
      <c r="D156" s="154"/>
      <c r="E156" s="161">
        <v>338991</v>
      </c>
      <c r="F156" s="155" t="s">
        <v>360</v>
      </c>
      <c r="G156" s="153" t="s">
        <v>625</v>
      </c>
      <c r="H156" s="153" t="s">
        <v>626</v>
      </c>
      <c r="I156" s="153" t="s">
        <v>627</v>
      </c>
      <c r="J156" s="153" t="s">
        <v>628</v>
      </c>
      <c r="K156" s="153" t="s">
        <v>629</v>
      </c>
      <c r="L156" s="153" t="s">
        <v>814</v>
      </c>
      <c r="M156" s="156">
        <v>108</v>
      </c>
      <c r="N156" s="159" t="s">
        <v>423</v>
      </c>
      <c r="O156" s="156">
        <v>17</v>
      </c>
      <c r="P156" s="156">
        <v>3</v>
      </c>
      <c r="Q156" s="156">
        <v>2</v>
      </c>
      <c r="R156" s="156">
        <v>0</v>
      </c>
      <c r="S156" s="156">
        <v>1</v>
      </c>
      <c r="T156" s="157"/>
    </row>
    <row r="157" spans="1:20" ht="32.4" x14ac:dyDescent="0.3">
      <c r="A157" s="152"/>
      <c r="B157" s="153"/>
      <c r="C157" s="153"/>
      <c r="D157" s="154"/>
      <c r="E157" s="161">
        <v>144660</v>
      </c>
      <c r="F157" s="155" t="s">
        <v>341</v>
      </c>
      <c r="G157" s="153" t="s">
        <v>630</v>
      </c>
      <c r="H157" s="153" t="s">
        <v>631</v>
      </c>
      <c r="I157" s="153" t="s">
        <v>295</v>
      </c>
      <c r="J157" s="153" t="s">
        <v>632</v>
      </c>
      <c r="K157" s="153" t="s">
        <v>633</v>
      </c>
      <c r="L157" s="153" t="s">
        <v>815</v>
      </c>
      <c r="M157" s="156">
        <v>108</v>
      </c>
      <c r="N157" s="159" t="s">
        <v>423</v>
      </c>
      <c r="O157" s="159" t="s">
        <v>459</v>
      </c>
      <c r="P157" s="156">
        <v>4</v>
      </c>
      <c r="Q157" s="156">
        <v>3</v>
      </c>
      <c r="R157" s="156">
        <v>0</v>
      </c>
      <c r="S157" s="156">
        <v>1</v>
      </c>
      <c r="T157" s="157"/>
    </row>
    <row r="158" spans="1:20" ht="58.2" customHeight="1" x14ac:dyDescent="0.3">
      <c r="A158" s="152"/>
      <c r="B158" s="153"/>
      <c r="C158" s="153"/>
      <c r="D158" s="154"/>
      <c r="E158" s="161">
        <v>123731</v>
      </c>
      <c r="F158" s="217" t="s">
        <v>360</v>
      </c>
      <c r="G158" s="153" t="s">
        <v>634</v>
      </c>
      <c r="H158" s="153" t="s">
        <v>635</v>
      </c>
      <c r="I158" s="153" t="s">
        <v>636</v>
      </c>
      <c r="J158" s="153" t="s">
        <v>637</v>
      </c>
      <c r="K158" s="153" t="s">
        <v>638</v>
      </c>
      <c r="L158" s="153" t="s">
        <v>816</v>
      </c>
      <c r="M158" s="156">
        <v>108</v>
      </c>
      <c r="N158" s="159" t="s">
        <v>364</v>
      </c>
      <c r="O158" s="156">
        <v>29</v>
      </c>
      <c r="P158" s="156">
        <v>2</v>
      </c>
      <c r="Q158" s="156">
        <v>1</v>
      </c>
      <c r="R158" s="156">
        <v>0</v>
      </c>
      <c r="S158" s="156">
        <v>1</v>
      </c>
      <c r="T158" s="157"/>
    </row>
    <row r="159" spans="1:20" ht="64.8" x14ac:dyDescent="0.3">
      <c r="A159" s="152"/>
      <c r="B159" s="153"/>
      <c r="C159" s="153"/>
      <c r="D159" s="154"/>
      <c r="E159" s="161">
        <v>482595</v>
      </c>
      <c r="F159" s="155" t="s">
        <v>341</v>
      </c>
      <c r="G159" s="153" t="s">
        <v>639</v>
      </c>
      <c r="H159" s="153" t="s">
        <v>640</v>
      </c>
      <c r="I159" s="153" t="s">
        <v>641</v>
      </c>
      <c r="J159" s="153" t="s">
        <v>642</v>
      </c>
      <c r="K159" s="153" t="s">
        <v>643</v>
      </c>
      <c r="L159" s="153" t="s">
        <v>817</v>
      </c>
      <c r="M159" s="156">
        <v>108</v>
      </c>
      <c r="N159" s="159" t="s">
        <v>364</v>
      </c>
      <c r="O159" s="159" t="s">
        <v>422</v>
      </c>
      <c r="P159" s="156">
        <v>3</v>
      </c>
      <c r="Q159" s="156">
        <v>3</v>
      </c>
      <c r="R159" s="156">
        <v>0</v>
      </c>
      <c r="S159" s="156">
        <v>0</v>
      </c>
      <c r="T159" s="157"/>
    </row>
    <row r="160" spans="1:20" ht="32.4" x14ac:dyDescent="0.3">
      <c r="A160" s="152"/>
      <c r="B160" s="153"/>
      <c r="C160" s="153"/>
      <c r="D160" s="154"/>
      <c r="E160" s="161">
        <v>122409</v>
      </c>
      <c r="F160" s="155" t="s">
        <v>360</v>
      </c>
      <c r="G160" s="153" t="s">
        <v>644</v>
      </c>
      <c r="H160" s="153" t="s">
        <v>645</v>
      </c>
      <c r="I160" s="153" t="s">
        <v>646</v>
      </c>
      <c r="J160" s="153" t="s">
        <v>647</v>
      </c>
      <c r="K160" s="153" t="s">
        <v>648</v>
      </c>
      <c r="L160" s="153" t="s">
        <v>818</v>
      </c>
      <c r="M160" s="156">
        <v>108</v>
      </c>
      <c r="N160" s="159" t="s">
        <v>649</v>
      </c>
      <c r="O160" s="159" t="s">
        <v>376</v>
      </c>
      <c r="P160" s="156">
        <v>4</v>
      </c>
      <c r="Q160" s="156">
        <v>4</v>
      </c>
      <c r="R160" s="156">
        <v>0</v>
      </c>
      <c r="S160" s="156">
        <v>0</v>
      </c>
      <c r="T160" s="157"/>
    </row>
    <row r="161" spans="1:20" ht="32.4" x14ac:dyDescent="0.3">
      <c r="A161" s="152"/>
      <c r="B161" s="153"/>
      <c r="C161" s="153"/>
      <c r="D161" s="154"/>
      <c r="E161" s="161">
        <v>185647</v>
      </c>
      <c r="F161" s="155" t="s">
        <v>341</v>
      </c>
      <c r="G161" s="153" t="s">
        <v>650</v>
      </c>
      <c r="H161" s="153" t="s">
        <v>651</v>
      </c>
      <c r="I161" s="153" t="s">
        <v>239</v>
      </c>
      <c r="J161" s="153" t="s">
        <v>652</v>
      </c>
      <c r="K161" s="153" t="s">
        <v>653</v>
      </c>
      <c r="L161" s="153" t="s">
        <v>819</v>
      </c>
      <c r="M161" s="156">
        <v>108</v>
      </c>
      <c r="N161" s="159" t="s">
        <v>364</v>
      </c>
      <c r="O161" s="156">
        <v>16</v>
      </c>
      <c r="P161" s="156">
        <v>3</v>
      </c>
      <c r="Q161" s="156">
        <v>2</v>
      </c>
      <c r="R161" s="156">
        <v>0</v>
      </c>
      <c r="S161" s="156">
        <v>1</v>
      </c>
      <c r="T161" s="157"/>
    </row>
    <row r="162" spans="1:20" ht="32.4" x14ac:dyDescent="0.3">
      <c r="A162" s="152"/>
      <c r="B162" s="153"/>
      <c r="C162" s="153"/>
      <c r="D162" s="154"/>
      <c r="E162" s="161">
        <v>135487</v>
      </c>
      <c r="F162" s="155" t="s">
        <v>360</v>
      </c>
      <c r="G162" s="153" t="s">
        <v>654</v>
      </c>
      <c r="H162" s="153" t="s">
        <v>655</v>
      </c>
      <c r="I162" s="153" t="s">
        <v>627</v>
      </c>
      <c r="J162" s="153" t="s">
        <v>656</v>
      </c>
      <c r="K162" s="153" t="s">
        <v>657</v>
      </c>
      <c r="L162" s="153" t="s">
        <v>820</v>
      </c>
      <c r="M162" s="156">
        <v>108</v>
      </c>
      <c r="N162" s="156">
        <v>10</v>
      </c>
      <c r="O162" s="156">
        <v>23</v>
      </c>
      <c r="P162" s="156">
        <v>5</v>
      </c>
      <c r="Q162" s="156">
        <v>3</v>
      </c>
      <c r="R162" s="156">
        <v>0</v>
      </c>
      <c r="S162" s="156">
        <v>2</v>
      </c>
      <c r="T162" s="157"/>
    </row>
    <row r="163" spans="1:20" ht="44.25" customHeight="1" x14ac:dyDescent="0.3">
      <c r="A163" s="152"/>
      <c r="B163" s="153"/>
      <c r="C163" s="153"/>
      <c r="D163" s="154"/>
      <c r="E163" s="161">
        <v>71093</v>
      </c>
      <c r="F163" s="155" t="s">
        <v>341</v>
      </c>
      <c r="G163" s="153" t="s">
        <v>658</v>
      </c>
      <c r="H163" s="153" t="s">
        <v>659</v>
      </c>
      <c r="I163" s="153" t="s">
        <v>239</v>
      </c>
      <c r="J163" s="153" t="s">
        <v>240</v>
      </c>
      <c r="K163" s="153" t="s">
        <v>524</v>
      </c>
      <c r="L163" s="153" t="s">
        <v>821</v>
      </c>
      <c r="M163" s="156">
        <v>108</v>
      </c>
      <c r="N163" s="156">
        <v>11</v>
      </c>
      <c r="O163" s="156">
        <v>19</v>
      </c>
      <c r="P163" s="156">
        <v>4</v>
      </c>
      <c r="Q163" s="156">
        <v>4</v>
      </c>
      <c r="R163" s="156">
        <v>0</v>
      </c>
      <c r="S163" s="156">
        <v>0</v>
      </c>
      <c r="T163" s="157"/>
    </row>
    <row r="164" spans="1:20" ht="64.8" x14ac:dyDescent="0.3">
      <c r="A164" s="152"/>
      <c r="B164" s="153"/>
      <c r="C164" s="153"/>
      <c r="D164" s="154"/>
      <c r="E164" s="161">
        <v>108436</v>
      </c>
      <c r="F164" s="155" t="s">
        <v>341</v>
      </c>
      <c r="G164" s="153" t="s">
        <v>660</v>
      </c>
      <c r="H164" s="153" t="s">
        <v>661</v>
      </c>
      <c r="I164" s="153" t="s">
        <v>482</v>
      </c>
      <c r="J164" s="153" t="s">
        <v>662</v>
      </c>
      <c r="K164" s="153" t="s">
        <v>524</v>
      </c>
      <c r="L164" s="153" t="s">
        <v>822</v>
      </c>
      <c r="M164" s="156">
        <v>108</v>
      </c>
      <c r="N164" s="159" t="s">
        <v>359</v>
      </c>
      <c r="O164" s="156">
        <v>30</v>
      </c>
      <c r="P164" s="156">
        <v>4</v>
      </c>
      <c r="Q164" s="156">
        <v>4</v>
      </c>
      <c r="R164" s="156">
        <v>0</v>
      </c>
      <c r="S164" s="156">
        <v>0</v>
      </c>
      <c r="T164" s="157"/>
    </row>
    <row r="165" spans="1:20" ht="32.4" x14ac:dyDescent="0.3">
      <c r="A165" s="152"/>
      <c r="B165" s="153"/>
      <c r="C165" s="153"/>
      <c r="D165" s="154"/>
      <c r="E165" s="161">
        <v>248301</v>
      </c>
      <c r="F165" s="155" t="s">
        <v>427</v>
      </c>
      <c r="G165" s="153" t="s">
        <v>663</v>
      </c>
      <c r="H165" s="153" t="s">
        <v>664</v>
      </c>
      <c r="I165" s="153" t="s">
        <v>295</v>
      </c>
      <c r="J165" s="153" t="s">
        <v>665</v>
      </c>
      <c r="K165" s="153" t="s">
        <v>629</v>
      </c>
      <c r="L165" s="153" t="s">
        <v>814</v>
      </c>
      <c r="M165" s="156">
        <v>108</v>
      </c>
      <c r="N165" s="159" t="s">
        <v>359</v>
      </c>
      <c r="O165" s="156">
        <v>24</v>
      </c>
      <c r="P165" s="156">
        <v>3</v>
      </c>
      <c r="Q165" s="156">
        <v>3</v>
      </c>
      <c r="R165" s="156">
        <v>0</v>
      </c>
      <c r="S165" s="156">
        <v>0</v>
      </c>
      <c r="T165" s="157"/>
    </row>
    <row r="166" spans="1:20" ht="74.25" customHeight="1" x14ac:dyDescent="0.3">
      <c r="A166" s="152"/>
      <c r="B166" s="153"/>
      <c r="C166" s="153"/>
      <c r="D166" s="154"/>
      <c r="E166" s="161">
        <v>184800</v>
      </c>
      <c r="F166" s="155" t="s">
        <v>341</v>
      </c>
      <c r="G166" s="153" t="s">
        <v>666</v>
      </c>
      <c r="H166" s="153" t="s">
        <v>667</v>
      </c>
      <c r="I166" s="153" t="s">
        <v>668</v>
      </c>
      <c r="J166" s="153" t="s">
        <v>669</v>
      </c>
      <c r="K166" s="153" t="s">
        <v>670</v>
      </c>
      <c r="L166" s="153" t="s">
        <v>823</v>
      </c>
      <c r="M166" s="156">
        <v>108</v>
      </c>
      <c r="N166" s="156">
        <v>10</v>
      </c>
      <c r="O166" s="159" t="s">
        <v>423</v>
      </c>
      <c r="P166" s="156">
        <v>6</v>
      </c>
      <c r="Q166" s="156">
        <v>5</v>
      </c>
      <c r="R166" s="156">
        <v>0</v>
      </c>
      <c r="S166" s="156">
        <v>1</v>
      </c>
      <c r="T166" s="157"/>
    </row>
    <row r="167" spans="1:20" ht="70.5" customHeight="1" x14ac:dyDescent="0.3">
      <c r="A167" s="152"/>
      <c r="B167" s="153"/>
      <c r="C167" s="153"/>
      <c r="D167" s="154"/>
      <c r="E167" s="161">
        <v>7700</v>
      </c>
      <c r="F167" s="155" t="s">
        <v>671</v>
      </c>
      <c r="G167" s="153" t="s">
        <v>672</v>
      </c>
      <c r="H167" s="153" t="s">
        <v>673</v>
      </c>
      <c r="I167" s="153" t="s">
        <v>674</v>
      </c>
      <c r="J167" s="153" t="s">
        <v>675</v>
      </c>
      <c r="K167" s="153" t="s">
        <v>524</v>
      </c>
      <c r="L167" s="153" t="s">
        <v>821</v>
      </c>
      <c r="M167" s="156"/>
      <c r="N167" s="156"/>
      <c r="O167" s="156"/>
      <c r="P167" s="156"/>
      <c r="Q167" s="156"/>
      <c r="R167" s="156"/>
      <c r="S167" s="156"/>
      <c r="T167" s="157" t="s">
        <v>676</v>
      </c>
    </row>
    <row r="168" spans="1:20" ht="56.4" customHeight="1" x14ac:dyDescent="0.3">
      <c r="A168" s="152"/>
      <c r="B168" s="153"/>
      <c r="C168" s="153"/>
      <c r="D168" s="154"/>
      <c r="E168" s="161">
        <v>126784</v>
      </c>
      <c r="F168" s="155" t="s">
        <v>671</v>
      </c>
      <c r="G168" s="153" t="s">
        <v>677</v>
      </c>
      <c r="H168" s="153" t="s">
        <v>471</v>
      </c>
      <c r="I168" s="153" t="s">
        <v>344</v>
      </c>
      <c r="J168" s="153" t="s">
        <v>678</v>
      </c>
      <c r="K168" s="153" t="s">
        <v>648</v>
      </c>
      <c r="L168" s="153" t="s">
        <v>818</v>
      </c>
      <c r="M168" s="156">
        <v>108</v>
      </c>
      <c r="N168" s="156">
        <v>11</v>
      </c>
      <c r="O168" s="156">
        <v>18</v>
      </c>
      <c r="P168" s="156">
        <v>3</v>
      </c>
      <c r="Q168" s="156">
        <v>3</v>
      </c>
      <c r="R168" s="156">
        <v>0</v>
      </c>
      <c r="S168" s="156">
        <v>0</v>
      </c>
      <c r="T168" s="157"/>
    </row>
    <row r="169" spans="1:20" ht="48.6" x14ac:dyDescent="0.3">
      <c r="A169" s="196">
        <v>107</v>
      </c>
      <c r="B169" s="197" t="s">
        <v>679</v>
      </c>
      <c r="C169" s="197"/>
      <c r="D169" s="160"/>
      <c r="E169" s="160">
        <f>SUM(E154)</f>
        <v>2553023</v>
      </c>
      <c r="F169" s="198"/>
      <c r="G169" s="197"/>
      <c r="H169" s="197"/>
      <c r="I169" s="197"/>
      <c r="J169" s="197"/>
      <c r="K169" s="197"/>
      <c r="L169" s="197"/>
      <c r="M169" s="150"/>
      <c r="N169" s="150"/>
      <c r="O169" s="150"/>
      <c r="P169" s="150">
        <f>SUM(P155:P168)</f>
        <v>49</v>
      </c>
      <c r="Q169" s="150">
        <f t="shared" ref="Q169:S169" si="10">SUM(Q155:Q168)</f>
        <v>42</v>
      </c>
      <c r="R169" s="150">
        <f t="shared" si="10"/>
        <v>0</v>
      </c>
      <c r="S169" s="150">
        <f t="shared" si="10"/>
        <v>7</v>
      </c>
      <c r="T169" s="199"/>
    </row>
    <row r="170" spans="1:20" x14ac:dyDescent="0.3">
      <c r="A170" s="200" t="s">
        <v>680</v>
      </c>
    </row>
  </sheetData>
  <mergeCells count="15">
    <mergeCell ref="T129:T134"/>
    <mergeCell ref="T149:T150"/>
    <mergeCell ref="A1:T1"/>
    <mergeCell ref="A2:T2"/>
    <mergeCell ref="A3:T3"/>
    <mergeCell ref="A4:T4"/>
    <mergeCell ref="A5:E5"/>
    <mergeCell ref="F5:F6"/>
    <mergeCell ref="G5:G6"/>
    <mergeCell ref="H5:H6"/>
    <mergeCell ref="I5:J5"/>
    <mergeCell ref="K5:L5"/>
    <mergeCell ref="M5:O5"/>
    <mergeCell ref="P5:S5"/>
    <mergeCell ref="T5:T6"/>
  </mergeCells>
  <phoneticPr fontId="4" type="noConversion"/>
  <printOptions horizontalCentered="1"/>
  <pageMargins left="0.19685039370078741" right="0.19685039370078741" top="0.59055118110236227" bottom="0.47244094488188981" header="0.31496062992125984" footer="0.27559055118110237"/>
  <pageSetup paperSize="9" scale="67" fitToHeight="0" orientation="landscape" r:id="rId1"/>
  <headerFooter>
    <oddFooter>&amp;C&amp;P</oddFooter>
  </headerFooter>
  <rowBreaks count="1" manualBreakCount="1">
    <brk id="126" max="19"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V58"/>
  <sheetViews>
    <sheetView showGridLines="0" view="pageBreakPreview" topLeftCell="A44" zoomScale="85" zoomScaleNormal="100" zoomScaleSheetLayoutView="85" workbookViewId="0">
      <selection activeCell="L53" sqref="L53"/>
    </sheetView>
  </sheetViews>
  <sheetFormatPr defaultColWidth="9" defaultRowHeight="16.2" x14ac:dyDescent="0.3"/>
  <cols>
    <col min="1" max="1" width="5" style="42" customWidth="1"/>
    <col min="2" max="2" width="14.109375" style="42" customWidth="1"/>
    <col min="3" max="3" width="8.33203125" style="42" customWidth="1"/>
    <col min="4" max="4" width="12.88671875" style="43" customWidth="1"/>
    <col min="5" max="5" width="12.6640625" style="43" customWidth="1"/>
    <col min="6" max="6" width="7.77734375" style="2" customWidth="1"/>
    <col min="7" max="7" width="27.6640625" style="2" customWidth="1"/>
    <col min="8" max="8" width="9.88671875" style="2" customWidth="1"/>
    <col min="9" max="9" width="9.88671875" style="42" customWidth="1"/>
    <col min="10" max="10" width="9.44140625" style="42" customWidth="1"/>
    <col min="11" max="11" width="10.6640625" style="42" customWidth="1"/>
    <col min="12" max="12" width="9.44140625" style="42" customWidth="1"/>
    <col min="13" max="15" width="4.88671875" style="44" customWidth="1"/>
    <col min="16" max="16" width="5" style="44" customWidth="1"/>
    <col min="17" max="18" width="5.33203125" style="44" customWidth="1"/>
    <col min="19" max="19" width="5" style="44" customWidth="1"/>
    <col min="20" max="20" width="20.77734375" style="42" customWidth="1"/>
    <col min="21" max="16384" width="9" style="2"/>
  </cols>
  <sheetData>
    <row r="1" spans="1:21" s="1" customFormat="1" ht="22.2" x14ac:dyDescent="0.4">
      <c r="A1" s="241" t="s">
        <v>0</v>
      </c>
      <c r="B1" s="241"/>
      <c r="C1" s="241"/>
      <c r="D1" s="241"/>
      <c r="E1" s="241"/>
      <c r="F1" s="241"/>
      <c r="G1" s="241"/>
      <c r="H1" s="241"/>
      <c r="I1" s="241"/>
      <c r="J1" s="241"/>
      <c r="K1" s="241"/>
      <c r="L1" s="241"/>
      <c r="M1" s="241"/>
      <c r="N1" s="241"/>
      <c r="O1" s="241"/>
      <c r="P1" s="241"/>
      <c r="Q1" s="241"/>
      <c r="R1" s="241"/>
      <c r="S1" s="241"/>
      <c r="T1" s="241"/>
    </row>
    <row r="2" spans="1:21" s="1" customFormat="1" ht="22.2" x14ac:dyDescent="0.4">
      <c r="A2" s="241" t="s">
        <v>44</v>
      </c>
      <c r="B2" s="241"/>
      <c r="C2" s="241"/>
      <c r="D2" s="241"/>
      <c r="E2" s="241"/>
      <c r="F2" s="241"/>
      <c r="G2" s="241"/>
      <c r="H2" s="241"/>
      <c r="I2" s="241"/>
      <c r="J2" s="241"/>
      <c r="K2" s="241"/>
      <c r="L2" s="241"/>
      <c r="M2" s="241"/>
      <c r="N2" s="241"/>
      <c r="O2" s="241"/>
      <c r="P2" s="241"/>
      <c r="Q2" s="241"/>
      <c r="R2" s="241"/>
      <c r="S2" s="241"/>
      <c r="T2" s="241"/>
    </row>
    <row r="3" spans="1:21" x14ac:dyDescent="0.3">
      <c r="A3" s="242" t="s">
        <v>51</v>
      </c>
      <c r="B3" s="242"/>
      <c r="C3" s="242"/>
      <c r="D3" s="242"/>
      <c r="E3" s="242"/>
      <c r="F3" s="242"/>
      <c r="G3" s="242"/>
      <c r="H3" s="242"/>
      <c r="I3" s="242"/>
      <c r="J3" s="242"/>
      <c r="K3" s="242"/>
      <c r="L3" s="242"/>
      <c r="M3" s="242"/>
      <c r="N3" s="242"/>
      <c r="O3" s="242"/>
      <c r="P3" s="242"/>
      <c r="Q3" s="242"/>
      <c r="R3" s="242"/>
      <c r="S3" s="242"/>
      <c r="T3" s="242"/>
    </row>
    <row r="4" spans="1:21" s="3" customFormat="1" x14ac:dyDescent="0.3">
      <c r="A4" s="243" t="s">
        <v>1</v>
      </c>
      <c r="B4" s="243"/>
      <c r="C4" s="243"/>
      <c r="D4" s="243"/>
      <c r="E4" s="243"/>
      <c r="F4" s="243"/>
      <c r="G4" s="243"/>
      <c r="H4" s="243"/>
      <c r="I4" s="243"/>
      <c r="J4" s="243"/>
      <c r="K4" s="243"/>
      <c r="L4" s="243"/>
      <c r="M4" s="243"/>
      <c r="N4" s="243"/>
      <c r="O4" s="243"/>
      <c r="P4" s="243"/>
      <c r="Q4" s="243"/>
      <c r="R4" s="243"/>
      <c r="S4" s="243"/>
      <c r="T4" s="243"/>
    </row>
    <row r="5" spans="1:21" s="4" customFormat="1" x14ac:dyDescent="0.3">
      <c r="A5" s="244" t="s">
        <v>2</v>
      </c>
      <c r="B5" s="244"/>
      <c r="C5" s="244"/>
      <c r="D5" s="244"/>
      <c r="E5" s="244"/>
      <c r="F5" s="244" t="s">
        <v>50</v>
      </c>
      <c r="G5" s="244" t="s">
        <v>3</v>
      </c>
      <c r="H5" s="245" t="s">
        <v>4</v>
      </c>
      <c r="I5" s="240" t="s">
        <v>5</v>
      </c>
      <c r="J5" s="240"/>
      <c r="K5" s="240" t="s">
        <v>45</v>
      </c>
      <c r="L5" s="240"/>
      <c r="M5" s="239" t="s">
        <v>6</v>
      </c>
      <c r="N5" s="239"/>
      <c r="O5" s="239"/>
      <c r="P5" s="239" t="s">
        <v>7</v>
      </c>
      <c r="Q5" s="239"/>
      <c r="R5" s="239"/>
      <c r="S5" s="239"/>
      <c r="T5" s="240" t="s">
        <v>8</v>
      </c>
    </row>
    <row r="6" spans="1:21" s="4" customFormat="1" ht="81" x14ac:dyDescent="0.3">
      <c r="A6" s="47" t="s">
        <v>9</v>
      </c>
      <c r="B6" s="47" t="s">
        <v>10</v>
      </c>
      <c r="C6" s="5" t="s">
        <v>11</v>
      </c>
      <c r="D6" s="6" t="s">
        <v>12</v>
      </c>
      <c r="E6" s="6" t="s">
        <v>13</v>
      </c>
      <c r="F6" s="244"/>
      <c r="G6" s="244"/>
      <c r="H6" s="245"/>
      <c r="I6" s="7" t="s">
        <v>14</v>
      </c>
      <c r="J6" s="5" t="s">
        <v>15</v>
      </c>
      <c r="K6" s="5" t="s">
        <v>16</v>
      </c>
      <c r="L6" s="47" t="s">
        <v>17</v>
      </c>
      <c r="M6" s="47" t="s">
        <v>18</v>
      </c>
      <c r="N6" s="47" t="s">
        <v>19</v>
      </c>
      <c r="O6" s="47" t="s">
        <v>20</v>
      </c>
      <c r="P6" s="46" t="s">
        <v>21</v>
      </c>
      <c r="Q6" s="46" t="s">
        <v>22</v>
      </c>
      <c r="R6" s="46" t="s">
        <v>23</v>
      </c>
      <c r="S6" s="46" t="s">
        <v>24</v>
      </c>
      <c r="T6" s="240"/>
    </row>
    <row r="7" spans="1:21" s="4" customFormat="1" ht="37.5" customHeight="1" x14ac:dyDescent="0.3">
      <c r="A7" s="60">
        <v>108</v>
      </c>
      <c r="B7" s="62" t="s">
        <v>42</v>
      </c>
      <c r="C7" s="63" t="s">
        <v>103</v>
      </c>
      <c r="D7" s="61">
        <v>76000</v>
      </c>
      <c r="E7" s="65">
        <f>SUM(E8:E9)</f>
        <v>97782</v>
      </c>
      <c r="F7" s="56"/>
      <c r="G7" s="64" t="s">
        <v>114</v>
      </c>
      <c r="H7" s="57"/>
      <c r="I7" s="7"/>
      <c r="J7" s="5"/>
      <c r="K7" s="5"/>
      <c r="L7" s="55"/>
      <c r="M7" s="55"/>
      <c r="N7" s="55"/>
      <c r="O7" s="55"/>
      <c r="P7" s="54"/>
      <c r="Q7" s="54"/>
      <c r="R7" s="54"/>
      <c r="S7" s="54"/>
      <c r="T7" s="55"/>
    </row>
    <row r="8" spans="1:21" s="4" customFormat="1" ht="37.5" customHeight="1" x14ac:dyDescent="0.3">
      <c r="A8" s="55"/>
      <c r="B8" s="55"/>
      <c r="C8" s="5"/>
      <c r="D8" s="6"/>
      <c r="E8" s="65">
        <v>46947</v>
      </c>
      <c r="F8" s="85" t="s">
        <v>43</v>
      </c>
      <c r="G8" s="86" t="s">
        <v>56</v>
      </c>
      <c r="H8" s="66" t="s">
        <v>77</v>
      </c>
      <c r="I8" s="67" t="s">
        <v>57</v>
      </c>
      <c r="J8" s="68"/>
      <c r="K8" s="68" t="s">
        <v>58</v>
      </c>
      <c r="L8" s="69" t="s">
        <v>708</v>
      </c>
      <c r="M8" s="77">
        <v>108</v>
      </c>
      <c r="N8" s="121" t="s">
        <v>143</v>
      </c>
      <c r="O8" s="77">
        <v>19</v>
      </c>
      <c r="P8" s="77">
        <v>1</v>
      </c>
      <c r="Q8" s="77">
        <v>0</v>
      </c>
      <c r="R8" s="77">
        <v>0</v>
      </c>
      <c r="S8" s="77">
        <v>1</v>
      </c>
      <c r="T8" s="69"/>
    </row>
    <row r="9" spans="1:21" s="4" customFormat="1" ht="66.75" customHeight="1" x14ac:dyDescent="0.3">
      <c r="A9" s="55"/>
      <c r="B9" s="55"/>
      <c r="C9" s="5"/>
      <c r="D9" s="6"/>
      <c r="E9" s="65">
        <v>50835</v>
      </c>
      <c r="F9" s="85" t="s">
        <v>43</v>
      </c>
      <c r="G9" s="86" t="s">
        <v>59</v>
      </c>
      <c r="H9" s="66" t="s">
        <v>79</v>
      </c>
      <c r="I9" s="67" t="s">
        <v>60</v>
      </c>
      <c r="J9" s="68" t="s">
        <v>67</v>
      </c>
      <c r="K9" s="68" t="s">
        <v>61</v>
      </c>
      <c r="L9" s="69" t="s">
        <v>709</v>
      </c>
      <c r="M9" s="77"/>
      <c r="N9" s="77"/>
      <c r="O9" s="77"/>
      <c r="P9" s="77"/>
      <c r="Q9" s="77"/>
      <c r="R9" s="77"/>
      <c r="S9" s="77"/>
      <c r="T9" s="69" t="s">
        <v>161</v>
      </c>
    </row>
    <row r="10" spans="1:21" s="4" customFormat="1" ht="40.5" customHeight="1" x14ac:dyDescent="0.3">
      <c r="A10" s="58"/>
      <c r="B10" s="58"/>
      <c r="C10" s="5"/>
      <c r="D10" s="65">
        <v>79000</v>
      </c>
      <c r="E10" s="65">
        <f>SUM(E11)</f>
        <v>43408</v>
      </c>
      <c r="F10" s="85"/>
      <c r="G10" s="86" t="s">
        <v>151</v>
      </c>
      <c r="H10" s="66"/>
      <c r="I10" s="67"/>
      <c r="J10" s="68"/>
      <c r="K10" s="68"/>
      <c r="L10" s="69"/>
      <c r="M10" s="77"/>
      <c r="N10" s="77"/>
      <c r="O10" s="77"/>
      <c r="P10" s="77"/>
      <c r="Q10" s="77"/>
      <c r="R10" s="77"/>
      <c r="S10" s="77"/>
      <c r="T10" s="69"/>
    </row>
    <row r="11" spans="1:21" s="4" customFormat="1" ht="51" customHeight="1" x14ac:dyDescent="0.3">
      <c r="A11" s="58"/>
      <c r="B11" s="58"/>
      <c r="C11" s="5"/>
      <c r="D11" s="59"/>
      <c r="E11" s="103">
        <v>43408</v>
      </c>
      <c r="F11" s="85" t="s">
        <v>115</v>
      </c>
      <c r="G11" s="86" t="s">
        <v>113</v>
      </c>
      <c r="H11" s="66" t="s">
        <v>116</v>
      </c>
      <c r="I11" s="67" t="s">
        <v>110</v>
      </c>
      <c r="J11" s="68" t="s">
        <v>111</v>
      </c>
      <c r="K11" s="68" t="s">
        <v>112</v>
      </c>
      <c r="L11" s="69" t="s">
        <v>710</v>
      </c>
      <c r="M11" s="77">
        <v>108</v>
      </c>
      <c r="N11" s="121" t="s">
        <v>144</v>
      </c>
      <c r="O11" s="77">
        <v>24</v>
      </c>
      <c r="P11" s="77">
        <v>0</v>
      </c>
      <c r="Q11" s="77">
        <v>0</v>
      </c>
      <c r="R11" s="77">
        <v>0</v>
      </c>
      <c r="S11" s="77">
        <v>0</v>
      </c>
      <c r="T11" s="69"/>
    </row>
    <row r="12" spans="1:21" s="22" customFormat="1" ht="32.4" x14ac:dyDescent="0.3">
      <c r="A12" s="16">
        <v>108</v>
      </c>
      <c r="B12" s="17" t="s">
        <v>26</v>
      </c>
      <c r="C12" s="18" t="s">
        <v>25</v>
      </c>
      <c r="D12" s="19">
        <f>SUM(D7:D11)</f>
        <v>155000</v>
      </c>
      <c r="E12" s="19">
        <f>SUM(E7+E10)</f>
        <v>141190</v>
      </c>
      <c r="F12" s="18"/>
      <c r="G12" s="20"/>
      <c r="H12" s="21"/>
      <c r="I12" s="18"/>
      <c r="J12" s="18"/>
      <c r="K12" s="18"/>
      <c r="L12" s="18"/>
      <c r="M12" s="16"/>
      <c r="N12" s="16"/>
      <c r="O12" s="16"/>
      <c r="P12" s="16">
        <f>SUM(P8:P9)</f>
        <v>1</v>
      </c>
      <c r="Q12" s="16">
        <f>SUM(Q8:Q9)</f>
        <v>0</v>
      </c>
      <c r="R12" s="16">
        <f>SUM(R8:R9)</f>
        <v>0</v>
      </c>
      <c r="S12" s="16">
        <f>SUM(S8:S9)</f>
        <v>1</v>
      </c>
      <c r="T12" s="18"/>
    </row>
    <row r="13" spans="1:21" s="75" customFormat="1" ht="38.25" customHeight="1" x14ac:dyDescent="0.3">
      <c r="A13" s="70">
        <v>108</v>
      </c>
      <c r="B13" s="71" t="s">
        <v>55</v>
      </c>
      <c r="C13" s="72" t="s">
        <v>33</v>
      </c>
      <c r="D13" s="73">
        <v>100000</v>
      </c>
      <c r="E13" s="73">
        <f>SUM(E14)</f>
        <v>75318</v>
      </c>
      <c r="F13" s="72"/>
      <c r="G13" s="74" t="s">
        <v>62</v>
      </c>
      <c r="H13" s="74"/>
      <c r="I13" s="72"/>
      <c r="J13" s="72"/>
      <c r="K13" s="72"/>
      <c r="L13" s="72"/>
      <c r="M13" s="70"/>
      <c r="N13" s="70"/>
      <c r="O13" s="70"/>
      <c r="P13" s="70"/>
      <c r="Q13" s="70"/>
      <c r="R13" s="70"/>
      <c r="S13" s="70"/>
      <c r="T13" s="72"/>
    </row>
    <row r="14" spans="1:21" s="75" customFormat="1" ht="42" customHeight="1" x14ac:dyDescent="0.3">
      <c r="A14" s="70"/>
      <c r="B14" s="71"/>
      <c r="C14" s="72"/>
      <c r="D14" s="73"/>
      <c r="E14" s="73">
        <v>75318</v>
      </c>
      <c r="F14" s="72" t="s">
        <v>53</v>
      </c>
      <c r="G14" s="74" t="s">
        <v>63</v>
      </c>
      <c r="H14" s="74" t="s">
        <v>64</v>
      </c>
      <c r="I14" s="72" t="s">
        <v>65</v>
      </c>
      <c r="J14" s="72" t="s">
        <v>66</v>
      </c>
      <c r="K14" s="76" t="s">
        <v>68</v>
      </c>
      <c r="L14" s="72" t="s">
        <v>711</v>
      </c>
      <c r="M14" s="70">
        <v>108</v>
      </c>
      <c r="N14" s="121" t="s">
        <v>145</v>
      </c>
      <c r="O14" s="70">
        <v>26</v>
      </c>
      <c r="P14" s="70">
        <v>2</v>
      </c>
      <c r="Q14" s="70">
        <v>2</v>
      </c>
      <c r="R14" s="70">
        <v>0</v>
      </c>
      <c r="S14" s="70">
        <v>0</v>
      </c>
      <c r="T14" s="72"/>
    </row>
    <row r="15" spans="1:21" s="22" customFormat="1" ht="32.4" x14ac:dyDescent="0.3">
      <c r="A15" s="16">
        <v>108</v>
      </c>
      <c r="B15" s="17" t="s">
        <v>29</v>
      </c>
      <c r="C15" s="18" t="s">
        <v>25</v>
      </c>
      <c r="D15" s="19">
        <f>SUM(D13:D14)</f>
        <v>100000</v>
      </c>
      <c r="E15" s="19">
        <f>SUM(E13)</f>
        <v>75318</v>
      </c>
      <c r="F15" s="18"/>
      <c r="G15" s="20"/>
      <c r="H15" s="21"/>
      <c r="I15" s="18"/>
      <c r="J15" s="18"/>
      <c r="K15" s="18"/>
      <c r="L15" s="18"/>
      <c r="M15" s="16"/>
      <c r="N15" s="16"/>
      <c r="O15" s="16"/>
      <c r="P15" s="16">
        <f>SUM(P14)</f>
        <v>2</v>
      </c>
      <c r="Q15" s="16">
        <f t="shared" ref="Q15:S15" si="0">SUM(Q14)</f>
        <v>2</v>
      </c>
      <c r="R15" s="16">
        <f t="shared" si="0"/>
        <v>0</v>
      </c>
      <c r="S15" s="16">
        <f t="shared" si="0"/>
        <v>0</v>
      </c>
      <c r="T15" s="18"/>
    </row>
    <row r="16" spans="1:21" s="22" customFormat="1" ht="48.6" x14ac:dyDescent="0.3">
      <c r="A16" s="78">
        <v>108</v>
      </c>
      <c r="B16" s="79" t="s">
        <v>69</v>
      </c>
      <c r="C16" s="80" t="s">
        <v>33</v>
      </c>
      <c r="D16" s="81">
        <v>97000</v>
      </c>
      <c r="E16" s="81">
        <f>SUM(E17)</f>
        <v>154742</v>
      </c>
      <c r="F16" s="80"/>
      <c r="G16" s="82" t="s">
        <v>70</v>
      </c>
      <c r="H16" s="83"/>
      <c r="I16" s="80"/>
      <c r="J16" s="80"/>
      <c r="K16" s="80"/>
      <c r="L16" s="80"/>
      <c r="M16" s="78"/>
      <c r="N16" s="78"/>
      <c r="O16" s="78"/>
      <c r="P16" s="78"/>
      <c r="Q16" s="78"/>
      <c r="R16" s="78"/>
      <c r="S16" s="78"/>
      <c r="T16" s="80"/>
      <c r="U16" s="84"/>
    </row>
    <row r="17" spans="1:22" s="22" customFormat="1" ht="64.8" x14ac:dyDescent="0.3">
      <c r="A17" s="78"/>
      <c r="B17" s="79"/>
      <c r="C17" s="80"/>
      <c r="D17" s="81"/>
      <c r="E17" s="81">
        <v>154742</v>
      </c>
      <c r="F17" s="80" t="s">
        <v>28</v>
      </c>
      <c r="G17" s="82" t="s">
        <v>71</v>
      </c>
      <c r="H17" s="83" t="s">
        <v>72</v>
      </c>
      <c r="I17" s="80" t="s">
        <v>52</v>
      </c>
      <c r="J17" s="80" t="s">
        <v>52</v>
      </c>
      <c r="K17" s="80" t="s">
        <v>73</v>
      </c>
      <c r="L17" s="80" t="s">
        <v>712</v>
      </c>
      <c r="M17" s="78">
        <v>108</v>
      </c>
      <c r="N17" s="78">
        <v>12</v>
      </c>
      <c r="O17" s="78">
        <v>23</v>
      </c>
      <c r="P17" s="78">
        <v>1</v>
      </c>
      <c r="Q17" s="78">
        <v>1</v>
      </c>
      <c r="R17" s="78">
        <v>0</v>
      </c>
      <c r="S17" s="78">
        <v>0</v>
      </c>
      <c r="T17" s="80"/>
      <c r="U17" s="84"/>
    </row>
    <row r="18" spans="1:22" s="22" customFormat="1" ht="64.8" x14ac:dyDescent="0.3">
      <c r="A18" s="78"/>
      <c r="B18" s="79"/>
      <c r="C18" s="80"/>
      <c r="D18" s="81">
        <v>95000</v>
      </c>
      <c r="E18" s="81">
        <v>0</v>
      </c>
      <c r="F18" s="80"/>
      <c r="G18" s="82" t="s">
        <v>74</v>
      </c>
      <c r="H18" s="83"/>
      <c r="I18" s="80"/>
      <c r="J18" s="80"/>
      <c r="K18" s="80"/>
      <c r="L18" s="80"/>
      <c r="M18" s="78"/>
      <c r="N18" s="78"/>
      <c r="O18" s="78"/>
      <c r="P18" s="78"/>
      <c r="Q18" s="78"/>
      <c r="R18" s="78"/>
      <c r="S18" s="78"/>
      <c r="T18" s="80" t="s">
        <v>75</v>
      </c>
      <c r="U18" s="84"/>
    </row>
    <row r="19" spans="1:22" s="22" customFormat="1" ht="64.8" x14ac:dyDescent="0.3">
      <c r="A19" s="78"/>
      <c r="B19" s="79"/>
      <c r="C19" s="80"/>
      <c r="D19" s="81">
        <v>102000</v>
      </c>
      <c r="E19" s="81">
        <v>0</v>
      </c>
      <c r="F19" s="80"/>
      <c r="G19" s="82" t="s">
        <v>76</v>
      </c>
      <c r="H19" s="83"/>
      <c r="I19" s="80"/>
      <c r="J19" s="80"/>
      <c r="K19" s="80"/>
      <c r="L19" s="80"/>
      <c r="M19" s="78"/>
      <c r="N19" s="78"/>
      <c r="O19" s="78"/>
      <c r="P19" s="78"/>
      <c r="Q19" s="78"/>
      <c r="R19" s="78"/>
      <c r="S19" s="78"/>
      <c r="T19" s="80" t="s">
        <v>75</v>
      </c>
      <c r="U19" s="84"/>
    </row>
    <row r="20" spans="1:22" s="23" customFormat="1" ht="32.4" x14ac:dyDescent="0.3">
      <c r="A20" s="16">
        <v>108</v>
      </c>
      <c r="B20" s="17" t="s">
        <v>30</v>
      </c>
      <c r="C20" s="18" t="s">
        <v>25</v>
      </c>
      <c r="D20" s="19">
        <f>SUM(D16:D19)</f>
        <v>294000</v>
      </c>
      <c r="E20" s="19">
        <f>SUM(E16)</f>
        <v>154742</v>
      </c>
      <c r="F20" s="18"/>
      <c r="G20" s="20"/>
      <c r="H20" s="21"/>
      <c r="I20" s="18"/>
      <c r="J20" s="18"/>
      <c r="K20" s="18"/>
      <c r="L20" s="18"/>
      <c r="M20" s="16"/>
      <c r="N20" s="16"/>
      <c r="O20" s="16"/>
      <c r="P20" s="16">
        <f>SUM(P17:P19)</f>
        <v>1</v>
      </c>
      <c r="Q20" s="16">
        <f t="shared" ref="Q20:S20" si="1">SUM(Q17:Q19)</f>
        <v>1</v>
      </c>
      <c r="R20" s="16">
        <f t="shared" si="1"/>
        <v>0</v>
      </c>
      <c r="S20" s="16">
        <f t="shared" si="1"/>
        <v>0</v>
      </c>
      <c r="T20" s="18"/>
    </row>
    <row r="21" spans="1:22" s="87" customFormat="1" ht="42.6" customHeight="1" x14ac:dyDescent="0.3">
      <c r="A21" s="97">
        <v>108</v>
      </c>
      <c r="B21" s="97" t="s">
        <v>46</v>
      </c>
      <c r="C21" s="98" t="s">
        <v>33</v>
      </c>
      <c r="D21" s="94">
        <v>350000</v>
      </c>
      <c r="E21" s="101">
        <f>SUM(E22:E24)</f>
        <v>293090</v>
      </c>
      <c r="F21" s="94"/>
      <c r="G21" s="98" t="s">
        <v>80</v>
      </c>
      <c r="H21" s="98"/>
      <c r="I21" s="98"/>
      <c r="J21" s="98"/>
      <c r="K21" s="98"/>
      <c r="L21" s="98"/>
      <c r="M21" s="98"/>
      <c r="N21" s="98"/>
      <c r="O21" s="98"/>
      <c r="P21" s="98"/>
      <c r="Q21" s="98"/>
      <c r="R21" s="98"/>
      <c r="S21" s="98"/>
      <c r="T21" s="98"/>
      <c r="V21" s="88"/>
    </row>
    <row r="22" spans="1:22" s="87" customFormat="1" ht="37.35" customHeight="1" x14ac:dyDescent="0.3">
      <c r="A22" s="95"/>
      <c r="B22" s="95"/>
      <c r="C22" s="95"/>
      <c r="D22" s="99"/>
      <c r="E22" s="102">
        <f>73150+2393</f>
        <v>75543</v>
      </c>
      <c r="F22" s="96" t="s">
        <v>31</v>
      </c>
      <c r="G22" s="100" t="s">
        <v>81</v>
      </c>
      <c r="H22" s="100" t="s">
        <v>97</v>
      </c>
      <c r="I22" s="100" t="s">
        <v>82</v>
      </c>
      <c r="J22" s="100" t="s">
        <v>83</v>
      </c>
      <c r="K22" s="100" t="s">
        <v>100</v>
      </c>
      <c r="L22" s="100" t="s">
        <v>713</v>
      </c>
      <c r="M22" s="111">
        <v>108</v>
      </c>
      <c r="N22" s="121" t="s">
        <v>146</v>
      </c>
      <c r="O22" s="111">
        <v>19</v>
      </c>
      <c r="P22" s="111">
        <v>2</v>
      </c>
      <c r="Q22" s="111">
        <v>2</v>
      </c>
      <c r="R22" s="111">
        <v>0</v>
      </c>
      <c r="S22" s="111">
        <v>0</v>
      </c>
      <c r="T22" s="100"/>
    </row>
    <row r="23" spans="1:22" s="87" customFormat="1" ht="52.35" customHeight="1" x14ac:dyDescent="0.3">
      <c r="A23" s="95"/>
      <c r="B23" s="95"/>
      <c r="C23" s="95"/>
      <c r="D23" s="99"/>
      <c r="E23" s="102">
        <f>128553+3056</f>
        <v>131609</v>
      </c>
      <c r="F23" s="96" t="s">
        <v>31</v>
      </c>
      <c r="G23" s="100" t="s">
        <v>84</v>
      </c>
      <c r="H23" s="100" t="s">
        <v>85</v>
      </c>
      <c r="I23" s="100" t="s">
        <v>86</v>
      </c>
      <c r="J23" s="100" t="s">
        <v>87</v>
      </c>
      <c r="K23" s="100" t="s">
        <v>101</v>
      </c>
      <c r="L23" s="100" t="s">
        <v>714</v>
      </c>
      <c r="M23" s="111">
        <v>108</v>
      </c>
      <c r="N23" s="111">
        <v>11</v>
      </c>
      <c r="O23" s="111">
        <v>12</v>
      </c>
      <c r="P23" s="111">
        <v>2</v>
      </c>
      <c r="Q23" s="111">
        <v>2</v>
      </c>
      <c r="R23" s="111">
        <v>0</v>
      </c>
      <c r="S23" s="111">
        <v>0</v>
      </c>
      <c r="T23" s="99"/>
    </row>
    <row r="24" spans="1:22" s="87" customFormat="1" ht="43.35" customHeight="1" x14ac:dyDescent="0.3">
      <c r="A24" s="95"/>
      <c r="B24" s="95"/>
      <c r="C24" s="95"/>
      <c r="D24" s="99"/>
      <c r="E24" s="102">
        <f>84074+1864</f>
        <v>85938</v>
      </c>
      <c r="F24" s="96" t="s">
        <v>88</v>
      </c>
      <c r="G24" s="100" t="s">
        <v>89</v>
      </c>
      <c r="H24" s="100" t="s">
        <v>90</v>
      </c>
      <c r="I24" s="100" t="s">
        <v>86</v>
      </c>
      <c r="J24" s="100" t="s">
        <v>91</v>
      </c>
      <c r="K24" s="100" t="s">
        <v>100</v>
      </c>
      <c r="L24" s="100" t="s">
        <v>713</v>
      </c>
      <c r="M24" s="111">
        <v>108</v>
      </c>
      <c r="N24" s="111">
        <v>12</v>
      </c>
      <c r="O24" s="121" t="s">
        <v>147</v>
      </c>
      <c r="P24" s="111">
        <v>1</v>
      </c>
      <c r="Q24" s="111">
        <v>1</v>
      </c>
      <c r="R24" s="111">
        <v>0</v>
      </c>
      <c r="S24" s="111">
        <v>0</v>
      </c>
      <c r="T24" s="100"/>
    </row>
    <row r="25" spans="1:22" s="89" customFormat="1" ht="36.6" customHeight="1" x14ac:dyDescent="0.3">
      <c r="A25" s="97"/>
      <c r="B25" s="97"/>
      <c r="C25" s="97"/>
      <c r="D25" s="94">
        <v>220000</v>
      </c>
      <c r="E25" s="101">
        <f>SUM(E26:E27)</f>
        <v>256732</v>
      </c>
      <c r="F25" s="94"/>
      <c r="G25" s="98" t="s">
        <v>92</v>
      </c>
      <c r="H25" s="98"/>
      <c r="I25" s="98"/>
      <c r="J25" s="98"/>
      <c r="K25" s="98"/>
      <c r="L25" s="98"/>
      <c r="M25" s="93"/>
      <c r="N25" s="93"/>
      <c r="O25" s="93"/>
      <c r="P25" s="93"/>
      <c r="Q25" s="93"/>
      <c r="R25" s="93"/>
      <c r="S25" s="93"/>
      <c r="T25" s="98"/>
      <c r="V25" s="90"/>
    </row>
    <row r="26" spans="1:22" s="89" customFormat="1" ht="54" customHeight="1" x14ac:dyDescent="0.3">
      <c r="A26" s="97"/>
      <c r="B26" s="97"/>
      <c r="C26" s="97"/>
      <c r="D26" s="94"/>
      <c r="E26" s="127">
        <v>149898</v>
      </c>
      <c r="F26" s="128" t="s">
        <v>53</v>
      </c>
      <c r="G26" s="126" t="s">
        <v>160</v>
      </c>
      <c r="H26" s="98" t="s">
        <v>98</v>
      </c>
      <c r="I26" s="98" t="s">
        <v>93</v>
      </c>
      <c r="J26" s="98" t="s">
        <v>94</v>
      </c>
      <c r="K26" s="98" t="s">
        <v>95</v>
      </c>
      <c r="L26" s="98" t="s">
        <v>715</v>
      </c>
      <c r="M26" s="93"/>
      <c r="N26" s="93"/>
      <c r="O26" s="93"/>
      <c r="P26" s="93"/>
      <c r="Q26" s="93"/>
      <c r="R26" s="93"/>
      <c r="S26" s="93"/>
      <c r="T26" s="98" t="s">
        <v>156</v>
      </c>
      <c r="V26" s="90"/>
    </row>
    <row r="27" spans="1:22" s="89" customFormat="1" ht="50.25" customHeight="1" x14ac:dyDescent="0.3">
      <c r="A27" s="97"/>
      <c r="B27" s="97"/>
      <c r="C27" s="97"/>
      <c r="D27" s="94"/>
      <c r="E27" s="127">
        <v>106834</v>
      </c>
      <c r="F27" s="128" t="s">
        <v>53</v>
      </c>
      <c r="G27" s="126" t="s">
        <v>704</v>
      </c>
      <c r="H27" s="98" t="s">
        <v>99</v>
      </c>
      <c r="I27" s="98" t="s">
        <v>52</v>
      </c>
      <c r="J27" s="98"/>
      <c r="K27" s="98" t="s">
        <v>102</v>
      </c>
      <c r="L27" s="98" t="s">
        <v>716</v>
      </c>
      <c r="M27" s="93"/>
      <c r="N27" s="93"/>
      <c r="O27" s="93"/>
      <c r="P27" s="93"/>
      <c r="Q27" s="93"/>
      <c r="R27" s="93"/>
      <c r="S27" s="93"/>
      <c r="T27" s="98" t="s">
        <v>157</v>
      </c>
      <c r="V27" s="90"/>
    </row>
    <row r="28" spans="1:22" s="89" customFormat="1" ht="61.5" customHeight="1" x14ac:dyDescent="0.3">
      <c r="A28" s="97"/>
      <c r="B28" s="97"/>
      <c r="C28" s="97"/>
      <c r="D28" s="94">
        <v>28000</v>
      </c>
      <c r="E28" s="122">
        <f>SUM(E29)</f>
        <v>3254</v>
      </c>
      <c r="F28" s="94"/>
      <c r="G28" s="98" t="s">
        <v>706</v>
      </c>
      <c r="H28" s="98"/>
      <c r="I28" s="98"/>
      <c r="J28" s="98"/>
      <c r="K28" s="98"/>
      <c r="L28" s="98"/>
      <c r="M28" s="93"/>
      <c r="N28" s="93"/>
      <c r="O28" s="93"/>
      <c r="P28" s="93"/>
      <c r="Q28" s="93"/>
      <c r="R28" s="93"/>
      <c r="S28" s="93"/>
      <c r="T28" s="98"/>
      <c r="V28" s="90"/>
    </row>
    <row r="29" spans="1:22" s="206" customFormat="1" ht="69.75" customHeight="1" x14ac:dyDescent="0.3">
      <c r="A29" s="201"/>
      <c r="B29" s="201"/>
      <c r="C29" s="201"/>
      <c r="D29" s="202"/>
      <c r="E29" s="203">
        <v>3254</v>
      </c>
      <c r="F29" s="202" t="s">
        <v>53</v>
      </c>
      <c r="G29" s="204" t="s">
        <v>681</v>
      </c>
      <c r="H29" s="204" t="s">
        <v>682</v>
      </c>
      <c r="I29" s="204" t="s">
        <v>683</v>
      </c>
      <c r="J29" s="204"/>
      <c r="K29" s="204" t="s">
        <v>684</v>
      </c>
      <c r="L29" s="204" t="s">
        <v>717</v>
      </c>
      <c r="M29" s="205"/>
      <c r="N29" s="205"/>
      <c r="O29" s="205"/>
      <c r="P29" s="205"/>
      <c r="Q29" s="205"/>
      <c r="R29" s="205"/>
      <c r="S29" s="205"/>
      <c r="T29" s="204" t="s">
        <v>707</v>
      </c>
      <c r="V29" s="207"/>
    </row>
    <row r="30" spans="1:22" s="89" customFormat="1" ht="66.75" customHeight="1" x14ac:dyDescent="0.3">
      <c r="A30" s="97"/>
      <c r="B30" s="97"/>
      <c r="C30" s="97"/>
      <c r="D30" s="94">
        <v>29000</v>
      </c>
      <c r="E30" s="122">
        <v>0</v>
      </c>
      <c r="F30" s="94"/>
      <c r="G30" s="98" t="s">
        <v>96</v>
      </c>
      <c r="H30" s="98"/>
      <c r="I30" s="98"/>
      <c r="J30" s="98"/>
      <c r="K30" s="98"/>
      <c r="L30" s="98"/>
      <c r="M30" s="93"/>
      <c r="N30" s="93"/>
      <c r="O30" s="93"/>
      <c r="P30" s="93"/>
      <c r="Q30" s="93"/>
      <c r="R30" s="93"/>
      <c r="S30" s="93"/>
      <c r="T30" s="82" t="s">
        <v>158</v>
      </c>
      <c r="V30" s="90"/>
    </row>
    <row r="31" spans="1:22" s="91" customFormat="1" ht="75" customHeight="1" x14ac:dyDescent="0.3">
      <c r="A31" s="92"/>
      <c r="B31" s="92"/>
      <c r="C31" s="92"/>
      <c r="D31" s="123">
        <v>3000</v>
      </c>
      <c r="E31" s="122">
        <v>0</v>
      </c>
      <c r="F31" s="92"/>
      <c r="G31" s="125" t="s">
        <v>705</v>
      </c>
      <c r="H31" s="92"/>
      <c r="I31" s="92"/>
      <c r="J31" s="92"/>
      <c r="K31" s="92"/>
      <c r="L31" s="92"/>
      <c r="M31" s="112"/>
      <c r="N31" s="112"/>
      <c r="O31" s="112"/>
      <c r="P31" s="112"/>
      <c r="Q31" s="112"/>
      <c r="R31" s="112"/>
      <c r="S31" s="112"/>
      <c r="T31" s="82" t="s">
        <v>155</v>
      </c>
    </row>
    <row r="32" spans="1:22" s="22" customFormat="1" ht="32.4" x14ac:dyDescent="0.3">
      <c r="A32" s="16">
        <v>108</v>
      </c>
      <c r="B32" s="17" t="s">
        <v>32</v>
      </c>
      <c r="C32" s="18" t="s">
        <v>25</v>
      </c>
      <c r="D32" s="19">
        <f>SUM(D21:D31)</f>
        <v>630000</v>
      </c>
      <c r="E32" s="19">
        <f>SUM(E21+E25+E28)</f>
        <v>553076</v>
      </c>
      <c r="F32" s="18"/>
      <c r="G32" s="20"/>
      <c r="H32" s="21"/>
      <c r="I32" s="18"/>
      <c r="J32" s="18"/>
      <c r="K32" s="18"/>
      <c r="L32" s="18"/>
      <c r="M32" s="16"/>
      <c r="N32" s="16"/>
      <c r="O32" s="16"/>
      <c r="P32" s="16">
        <f>SUM(P22:P31)</f>
        <v>5</v>
      </c>
      <c r="Q32" s="16">
        <f>SUM(Q22:Q31)</f>
        <v>5</v>
      </c>
      <c r="R32" s="16">
        <f>SUM(R22:R31)</f>
        <v>0</v>
      </c>
      <c r="S32" s="16">
        <f>SUM(S22:S31)</f>
        <v>0</v>
      </c>
      <c r="T32" s="18"/>
    </row>
    <row r="33" spans="1:20" s="84" customFormat="1" ht="52.5" customHeight="1" x14ac:dyDescent="0.3">
      <c r="A33" s="78">
        <v>108</v>
      </c>
      <c r="B33" s="79" t="s">
        <v>47</v>
      </c>
      <c r="C33" s="80" t="s">
        <v>33</v>
      </c>
      <c r="D33" s="81">
        <v>102000</v>
      </c>
      <c r="E33" s="81">
        <v>30190</v>
      </c>
      <c r="F33" s="80"/>
      <c r="G33" s="82" t="s">
        <v>109</v>
      </c>
      <c r="H33" s="124"/>
      <c r="I33" s="124"/>
      <c r="J33" s="124"/>
      <c r="K33" s="124"/>
      <c r="L33" s="124"/>
      <c r="M33" s="124"/>
      <c r="N33" s="124"/>
      <c r="O33" s="124"/>
      <c r="P33" s="124"/>
      <c r="Q33" s="124"/>
      <c r="R33" s="124"/>
      <c r="S33" s="124"/>
      <c r="T33" s="80"/>
    </row>
    <row r="34" spans="1:20" s="84" customFormat="1" ht="32.4" x14ac:dyDescent="0.3">
      <c r="A34" s="78"/>
      <c r="B34" s="79"/>
      <c r="C34" s="80"/>
      <c r="D34" s="81"/>
      <c r="E34" s="81">
        <v>30190</v>
      </c>
      <c r="F34" s="80" t="s">
        <v>150</v>
      </c>
      <c r="G34" s="82" t="s">
        <v>108</v>
      </c>
      <c r="H34" s="83" t="s">
        <v>107</v>
      </c>
      <c r="I34" s="80" t="s">
        <v>104</v>
      </c>
      <c r="J34" s="80" t="s">
        <v>105</v>
      </c>
      <c r="K34" s="80" t="s">
        <v>106</v>
      </c>
      <c r="L34" s="80" t="s">
        <v>718</v>
      </c>
      <c r="M34" s="78">
        <v>108</v>
      </c>
      <c r="N34" s="121" t="s">
        <v>145</v>
      </c>
      <c r="O34" s="121" t="s">
        <v>148</v>
      </c>
      <c r="P34" s="78">
        <v>1</v>
      </c>
      <c r="Q34" s="78">
        <v>1</v>
      </c>
      <c r="R34" s="78">
        <v>0</v>
      </c>
      <c r="S34" s="78">
        <v>0</v>
      </c>
      <c r="T34" s="80"/>
    </row>
    <row r="35" spans="1:20" s="48" customFormat="1" ht="32.4" x14ac:dyDescent="0.3">
      <c r="A35" s="49">
        <v>108</v>
      </c>
      <c r="B35" s="50" t="s">
        <v>34</v>
      </c>
      <c r="C35" s="51" t="s">
        <v>25</v>
      </c>
      <c r="D35" s="52">
        <f>SUM(D33:D34)</f>
        <v>102000</v>
      </c>
      <c r="E35" s="52">
        <f>SUM(E33)</f>
        <v>30190</v>
      </c>
      <c r="F35" s="51"/>
      <c r="G35" s="53"/>
      <c r="H35" s="53"/>
      <c r="I35" s="51"/>
      <c r="J35" s="51"/>
      <c r="K35" s="51"/>
      <c r="L35" s="51"/>
      <c r="M35" s="49"/>
      <c r="N35" s="49"/>
      <c r="O35" s="49"/>
      <c r="P35" s="49">
        <f>SUM(P34:P34)</f>
        <v>1</v>
      </c>
      <c r="Q35" s="49">
        <f>SUM(Q34:Q34)</f>
        <v>1</v>
      </c>
      <c r="R35" s="49">
        <f>SUM(R34:R34)</f>
        <v>0</v>
      </c>
      <c r="S35" s="49">
        <f>SUM(S34:S34)</f>
        <v>0</v>
      </c>
      <c r="T35" s="51"/>
    </row>
    <row r="36" spans="1:20" s="30" customFormat="1" ht="32.4" x14ac:dyDescent="0.3">
      <c r="A36" s="24">
        <v>108</v>
      </c>
      <c r="B36" s="25" t="s">
        <v>35</v>
      </c>
      <c r="C36" s="26" t="s">
        <v>25</v>
      </c>
      <c r="D36" s="27">
        <f>SUM(D12,D15,D20,D32,D35)</f>
        <v>1281000</v>
      </c>
      <c r="E36" s="27">
        <f>SUM(E12,E15,E20,E32,E35)</f>
        <v>954516</v>
      </c>
      <c r="F36" s="26"/>
      <c r="G36" s="28"/>
      <c r="H36" s="29"/>
      <c r="I36" s="26"/>
      <c r="J36" s="26"/>
      <c r="K36" s="26"/>
      <c r="L36" s="26"/>
      <c r="M36" s="24"/>
      <c r="N36" s="24"/>
      <c r="O36" s="24"/>
      <c r="P36" s="24">
        <f>SUM(P12,P15,P20,P32,P35)</f>
        <v>10</v>
      </c>
      <c r="Q36" s="24">
        <f>SUM(Q12,Q15,Q20,Q32,Q35)</f>
        <v>9</v>
      </c>
      <c r="R36" s="24">
        <f>SUM(R12,R15,R20,R32,R35)</f>
        <v>0</v>
      </c>
      <c r="S36" s="24">
        <f>SUM(S12,S15,S20,S32,S35)</f>
        <v>1</v>
      </c>
      <c r="T36" s="26"/>
    </row>
    <row r="37" spans="1:20" s="15" customFormat="1" ht="32.4" x14ac:dyDescent="0.3">
      <c r="A37" s="8">
        <v>108</v>
      </c>
      <c r="B37" s="9" t="s">
        <v>36</v>
      </c>
      <c r="C37" s="9" t="s">
        <v>33</v>
      </c>
      <c r="D37" s="10">
        <v>52000</v>
      </c>
      <c r="E37" s="10">
        <f>SUM(E38:E38)</f>
        <v>52000</v>
      </c>
      <c r="F37" s="9"/>
      <c r="G37" s="11" t="s">
        <v>48</v>
      </c>
      <c r="H37" s="12"/>
      <c r="I37" s="9"/>
      <c r="J37" s="9"/>
      <c r="K37" s="9"/>
      <c r="L37" s="9"/>
      <c r="M37" s="13"/>
      <c r="N37" s="13"/>
      <c r="O37" s="13"/>
      <c r="P37" s="13"/>
      <c r="Q37" s="13"/>
      <c r="R37" s="13"/>
      <c r="S37" s="13"/>
      <c r="T37" s="14"/>
    </row>
    <row r="38" spans="1:20" s="30" customFormat="1" ht="48.75" customHeight="1" x14ac:dyDescent="0.3">
      <c r="A38" s="107"/>
      <c r="B38" s="108"/>
      <c r="C38" s="109"/>
      <c r="D38" s="110"/>
      <c r="E38" s="110">
        <v>52000</v>
      </c>
      <c r="F38" s="109" t="s">
        <v>126</v>
      </c>
      <c r="G38" s="105" t="s">
        <v>127</v>
      </c>
      <c r="H38" s="105" t="s">
        <v>152</v>
      </c>
      <c r="I38" s="105" t="s">
        <v>117</v>
      </c>
      <c r="J38" s="105" t="s">
        <v>118</v>
      </c>
      <c r="K38" s="105" t="s">
        <v>119</v>
      </c>
      <c r="L38" s="105" t="s">
        <v>719</v>
      </c>
      <c r="M38" s="106">
        <v>108</v>
      </c>
      <c r="N38" s="106">
        <v>10</v>
      </c>
      <c r="O38" s="106">
        <v>22</v>
      </c>
      <c r="P38" s="106">
        <v>1</v>
      </c>
      <c r="Q38" s="106">
        <v>1</v>
      </c>
      <c r="R38" s="106">
        <v>0</v>
      </c>
      <c r="S38" s="106">
        <v>0</v>
      </c>
      <c r="T38" s="104"/>
    </row>
    <row r="39" spans="1:20" s="15" customFormat="1" ht="41.25" customHeight="1" x14ac:dyDescent="0.3">
      <c r="A39" s="107"/>
      <c r="B39" s="108"/>
      <c r="C39" s="109"/>
      <c r="D39" s="10">
        <v>52000</v>
      </c>
      <c r="E39" s="10">
        <f>SUM(E40)</f>
        <v>48948</v>
      </c>
      <c r="F39" s="9"/>
      <c r="G39" s="11" t="s">
        <v>153</v>
      </c>
      <c r="H39" s="45"/>
      <c r="I39" s="45"/>
      <c r="J39" s="45"/>
      <c r="K39" s="45"/>
      <c r="L39" s="45"/>
      <c r="M39" s="45"/>
      <c r="N39" s="45"/>
      <c r="O39" s="45"/>
      <c r="P39" s="45"/>
      <c r="Q39" s="45"/>
      <c r="R39" s="45"/>
      <c r="S39" s="45"/>
      <c r="T39" s="14"/>
    </row>
    <row r="40" spans="1:20" s="30" customFormat="1" ht="58.5" customHeight="1" x14ac:dyDescent="0.3">
      <c r="A40" s="107"/>
      <c r="B40" s="108"/>
      <c r="C40" s="109"/>
      <c r="D40" s="110"/>
      <c r="E40" s="110">
        <v>48948</v>
      </c>
      <c r="F40" s="109" t="s">
        <v>126</v>
      </c>
      <c r="G40" s="105" t="s">
        <v>128</v>
      </c>
      <c r="H40" s="105" t="s">
        <v>129</v>
      </c>
      <c r="I40" s="105" t="s">
        <v>120</v>
      </c>
      <c r="J40" s="105" t="s">
        <v>121</v>
      </c>
      <c r="K40" s="105" t="s">
        <v>124</v>
      </c>
      <c r="L40" s="105" t="s">
        <v>720</v>
      </c>
      <c r="M40" s="106">
        <v>109</v>
      </c>
      <c r="N40" s="121" t="s">
        <v>149</v>
      </c>
      <c r="O40" s="121" t="s">
        <v>146</v>
      </c>
      <c r="P40" s="106">
        <v>4</v>
      </c>
      <c r="Q40" s="106">
        <v>1</v>
      </c>
      <c r="R40" s="106">
        <v>0</v>
      </c>
      <c r="S40" s="106">
        <v>3</v>
      </c>
      <c r="T40" s="104"/>
    </row>
    <row r="41" spans="1:20" s="15" customFormat="1" ht="27" customHeight="1" x14ac:dyDescent="0.3">
      <c r="A41" s="8"/>
      <c r="B41" s="9"/>
      <c r="C41" s="9"/>
      <c r="D41" s="10">
        <v>100000</v>
      </c>
      <c r="E41" s="10">
        <f>SUM(E42:E42)</f>
        <v>100000</v>
      </c>
      <c r="F41" s="9"/>
      <c r="G41" s="11" t="s">
        <v>154</v>
      </c>
      <c r="H41" s="12"/>
      <c r="I41" s="9"/>
      <c r="J41" s="9"/>
      <c r="K41" s="9"/>
      <c r="L41" s="9"/>
      <c r="M41" s="13"/>
      <c r="N41" s="13"/>
      <c r="O41" s="13"/>
      <c r="P41" s="13"/>
      <c r="Q41" s="13"/>
      <c r="R41" s="13"/>
      <c r="S41" s="13"/>
      <c r="T41" s="14"/>
    </row>
    <row r="42" spans="1:20" s="30" customFormat="1" ht="46.5" customHeight="1" x14ac:dyDescent="0.3">
      <c r="A42" s="107"/>
      <c r="B42" s="108"/>
      <c r="C42" s="109"/>
      <c r="D42" s="110"/>
      <c r="E42" s="110">
        <v>100000</v>
      </c>
      <c r="F42" s="109" t="s">
        <v>126</v>
      </c>
      <c r="G42" s="105" t="s">
        <v>130</v>
      </c>
      <c r="H42" s="105" t="s">
        <v>131</v>
      </c>
      <c r="I42" s="105" t="s">
        <v>122</v>
      </c>
      <c r="J42" s="105" t="s">
        <v>123</v>
      </c>
      <c r="K42" s="105" t="s">
        <v>125</v>
      </c>
      <c r="L42" s="105" t="s">
        <v>721</v>
      </c>
      <c r="M42" s="106">
        <v>108</v>
      </c>
      <c r="N42" s="106">
        <v>11</v>
      </c>
      <c r="O42" s="106">
        <v>14</v>
      </c>
      <c r="P42" s="106">
        <v>1</v>
      </c>
      <c r="Q42" s="106">
        <v>0</v>
      </c>
      <c r="R42" s="106">
        <v>0</v>
      </c>
      <c r="S42" s="106">
        <v>1</v>
      </c>
      <c r="T42" s="104"/>
    </row>
    <row r="43" spans="1:20" s="23" customFormat="1" ht="32.4" x14ac:dyDescent="0.3">
      <c r="A43" s="16">
        <v>108</v>
      </c>
      <c r="B43" s="17" t="s">
        <v>37</v>
      </c>
      <c r="C43" s="18" t="s">
        <v>33</v>
      </c>
      <c r="D43" s="19">
        <f>SUM(D37:D42)</f>
        <v>204000</v>
      </c>
      <c r="E43" s="19">
        <f>SUM(E37+E39+E41)</f>
        <v>200948</v>
      </c>
      <c r="F43" s="18"/>
      <c r="G43" s="20"/>
      <c r="H43" s="21"/>
      <c r="I43" s="18"/>
      <c r="J43" s="18"/>
      <c r="K43" s="18"/>
      <c r="L43" s="18"/>
      <c r="M43" s="16"/>
      <c r="N43" s="16"/>
      <c r="O43" s="16"/>
      <c r="P43" s="16">
        <f>SUM(P38:P42)</f>
        <v>6</v>
      </c>
      <c r="Q43" s="16">
        <f t="shared" ref="Q43:S43" si="2">SUM(Q38:Q42)</f>
        <v>2</v>
      </c>
      <c r="R43" s="16">
        <f t="shared" si="2"/>
        <v>0</v>
      </c>
      <c r="S43" s="16">
        <f t="shared" si="2"/>
        <v>4</v>
      </c>
      <c r="T43" s="18"/>
    </row>
    <row r="44" spans="1:20" s="113" customFormat="1" ht="74.25" customHeight="1" x14ac:dyDescent="0.3">
      <c r="A44" s="114">
        <v>108</v>
      </c>
      <c r="B44" s="115" t="s">
        <v>38</v>
      </c>
      <c r="C44" s="115" t="s">
        <v>27</v>
      </c>
      <c r="D44" s="116">
        <v>84000</v>
      </c>
      <c r="E44" s="116">
        <v>0</v>
      </c>
      <c r="F44" s="115"/>
      <c r="G44" s="117" t="s">
        <v>49</v>
      </c>
      <c r="H44" s="118"/>
      <c r="I44" s="115"/>
      <c r="J44" s="115"/>
      <c r="K44" s="115"/>
      <c r="L44" s="115"/>
      <c r="M44" s="119"/>
      <c r="N44" s="119"/>
      <c r="O44" s="119"/>
      <c r="P44" s="119"/>
      <c r="Q44" s="119"/>
      <c r="R44" s="119"/>
      <c r="S44" s="119"/>
      <c r="T44" s="120" t="s">
        <v>142</v>
      </c>
    </row>
    <row r="45" spans="1:20" s="23" customFormat="1" ht="32.4" x14ac:dyDescent="0.3">
      <c r="A45" s="16">
        <v>108</v>
      </c>
      <c r="B45" s="17" t="s">
        <v>39</v>
      </c>
      <c r="C45" s="18" t="s">
        <v>33</v>
      </c>
      <c r="D45" s="19">
        <f>SUM(D44)</f>
        <v>84000</v>
      </c>
      <c r="E45" s="19">
        <f>SUM(E44)</f>
        <v>0</v>
      </c>
      <c r="F45" s="18"/>
      <c r="G45" s="20"/>
      <c r="H45" s="21"/>
      <c r="I45" s="18"/>
      <c r="J45" s="18"/>
      <c r="K45" s="18"/>
      <c r="L45" s="18"/>
      <c r="M45" s="16"/>
      <c r="N45" s="16"/>
      <c r="O45" s="16"/>
      <c r="P45" s="16">
        <f>SUM(P44:P44)</f>
        <v>0</v>
      </c>
      <c r="Q45" s="16">
        <f>SUM(Q44:Q44)</f>
        <v>0</v>
      </c>
      <c r="R45" s="16">
        <f>SUM(R44:R44)</f>
        <v>0</v>
      </c>
      <c r="S45" s="16">
        <f>SUM(S44:S44)</f>
        <v>0</v>
      </c>
      <c r="T45" s="18"/>
    </row>
    <row r="46" spans="1:20" s="113" customFormat="1" ht="48.75" customHeight="1" x14ac:dyDescent="0.3">
      <c r="A46" s="78">
        <v>108</v>
      </c>
      <c r="B46" s="79" t="s">
        <v>132</v>
      </c>
      <c r="C46" s="80" t="s">
        <v>33</v>
      </c>
      <c r="D46" s="81">
        <v>178000</v>
      </c>
      <c r="E46" s="81">
        <f>SUM(E47:E48)</f>
        <v>189116</v>
      </c>
      <c r="F46" s="80"/>
      <c r="G46" s="82" t="s">
        <v>140</v>
      </c>
      <c r="H46" s="83"/>
      <c r="I46" s="80"/>
      <c r="J46" s="80"/>
      <c r="K46" s="80"/>
      <c r="L46" s="80"/>
      <c r="M46" s="78"/>
      <c r="N46" s="78"/>
      <c r="O46" s="78"/>
      <c r="P46" s="78"/>
      <c r="Q46" s="78"/>
      <c r="R46" s="78"/>
      <c r="S46" s="78"/>
      <c r="T46" s="80"/>
    </row>
    <row r="47" spans="1:20" s="23" customFormat="1" ht="69.75" customHeight="1" x14ac:dyDescent="0.3">
      <c r="A47" s="78"/>
      <c r="B47" s="79"/>
      <c r="C47" s="80"/>
      <c r="D47" s="81"/>
      <c r="E47" s="81">
        <v>91664</v>
      </c>
      <c r="F47" s="80" t="s">
        <v>43</v>
      </c>
      <c r="G47" s="82" t="s">
        <v>134</v>
      </c>
      <c r="H47" s="83" t="s">
        <v>54</v>
      </c>
      <c r="I47" s="80" t="s">
        <v>135</v>
      </c>
      <c r="J47" s="80" t="s">
        <v>136</v>
      </c>
      <c r="K47" s="80" t="s">
        <v>138</v>
      </c>
      <c r="L47" s="80" t="s">
        <v>722</v>
      </c>
      <c r="M47" s="78">
        <v>108</v>
      </c>
      <c r="N47" s="121" t="s">
        <v>144</v>
      </c>
      <c r="O47" s="78">
        <v>20</v>
      </c>
      <c r="P47" s="78">
        <v>1</v>
      </c>
      <c r="Q47" s="78">
        <v>0</v>
      </c>
      <c r="R47" s="78">
        <v>0</v>
      </c>
      <c r="S47" s="78">
        <v>1</v>
      </c>
      <c r="T47" s="80"/>
    </row>
    <row r="48" spans="1:20" s="23" customFormat="1" ht="69.75" customHeight="1" x14ac:dyDescent="0.3">
      <c r="A48" s="78"/>
      <c r="B48" s="79"/>
      <c r="C48" s="80"/>
      <c r="D48" s="81"/>
      <c r="E48" s="81">
        <v>97452</v>
      </c>
      <c r="F48" s="80" t="s">
        <v>43</v>
      </c>
      <c r="G48" s="82" t="s">
        <v>134</v>
      </c>
      <c r="H48" s="83" t="s">
        <v>78</v>
      </c>
      <c r="I48" s="80" t="s">
        <v>60</v>
      </c>
      <c r="J48" s="80" t="s">
        <v>137</v>
      </c>
      <c r="K48" s="80" t="s">
        <v>139</v>
      </c>
      <c r="L48" s="80" t="s">
        <v>723</v>
      </c>
      <c r="M48" s="78">
        <v>108</v>
      </c>
      <c r="N48" s="78">
        <v>10</v>
      </c>
      <c r="O48" s="78">
        <v>23</v>
      </c>
      <c r="P48" s="78">
        <v>1</v>
      </c>
      <c r="Q48" s="78">
        <v>0</v>
      </c>
      <c r="R48" s="78">
        <v>0</v>
      </c>
      <c r="S48" s="78">
        <v>1</v>
      </c>
      <c r="T48" s="80" t="s">
        <v>159</v>
      </c>
    </row>
    <row r="49" spans="1:20" s="23" customFormat="1" ht="69.75" customHeight="1" x14ac:dyDescent="0.3">
      <c r="A49" s="78">
        <v>108</v>
      </c>
      <c r="B49" s="79" t="s">
        <v>132</v>
      </c>
      <c r="C49" s="80" t="s">
        <v>33</v>
      </c>
      <c r="D49" s="81">
        <v>46000</v>
      </c>
      <c r="E49" s="81">
        <v>0</v>
      </c>
      <c r="F49" s="80" t="s">
        <v>31</v>
      </c>
      <c r="G49" s="82" t="s">
        <v>141</v>
      </c>
      <c r="H49" s="83"/>
      <c r="I49" s="80"/>
      <c r="J49" s="80"/>
      <c r="K49" s="80"/>
      <c r="L49" s="80"/>
      <c r="M49" s="78"/>
      <c r="N49" s="78"/>
      <c r="O49" s="78"/>
      <c r="P49" s="78"/>
      <c r="Q49" s="78"/>
      <c r="R49" s="78"/>
      <c r="S49" s="78"/>
      <c r="T49" s="80" t="s">
        <v>133</v>
      </c>
    </row>
    <row r="50" spans="1:20" s="22" customFormat="1" ht="36" customHeight="1" x14ac:dyDescent="0.3">
      <c r="A50" s="16">
        <v>108</v>
      </c>
      <c r="B50" s="17" t="s">
        <v>40</v>
      </c>
      <c r="C50" s="18" t="s">
        <v>25</v>
      </c>
      <c r="D50" s="19">
        <f>SUM(D46:D49)</f>
        <v>224000</v>
      </c>
      <c r="E50" s="19">
        <f>SUM(E46+E49)</f>
        <v>189116</v>
      </c>
      <c r="F50" s="18"/>
      <c r="G50" s="20"/>
      <c r="H50" s="21"/>
      <c r="I50" s="18"/>
      <c r="J50" s="18"/>
      <c r="K50" s="18"/>
      <c r="L50" s="18"/>
      <c r="M50" s="16"/>
      <c r="N50" s="16"/>
      <c r="O50" s="16"/>
      <c r="P50" s="16">
        <f>SUM(P47:P49)</f>
        <v>2</v>
      </c>
      <c r="Q50" s="16">
        <f t="shared" ref="Q50:S50" si="3">SUM(Q47:Q49)</f>
        <v>0</v>
      </c>
      <c r="R50" s="16">
        <f t="shared" si="3"/>
        <v>0</v>
      </c>
      <c r="S50" s="16">
        <f t="shared" si="3"/>
        <v>2</v>
      </c>
      <c r="T50" s="18"/>
    </row>
    <row r="51" spans="1:20" s="35" customFormat="1" ht="32.4" x14ac:dyDescent="0.3">
      <c r="A51" s="24">
        <v>108</v>
      </c>
      <c r="B51" s="31" t="s">
        <v>41</v>
      </c>
      <c r="C51" s="32" t="s">
        <v>25</v>
      </c>
      <c r="D51" s="33">
        <f>SUM(D36,D43,D45,D50)</f>
        <v>1793000</v>
      </c>
      <c r="E51" s="33">
        <f>SUM(E36,E43,E45,E50)</f>
        <v>1344580</v>
      </c>
      <c r="F51" s="32"/>
      <c r="G51" s="29"/>
      <c r="H51" s="29"/>
      <c r="I51" s="32"/>
      <c r="J51" s="32"/>
      <c r="K51" s="32"/>
      <c r="L51" s="32"/>
      <c r="M51" s="34"/>
      <c r="N51" s="34"/>
      <c r="O51" s="34"/>
      <c r="P51" s="34">
        <f>SUM(P36,P43,P45,P50)</f>
        <v>18</v>
      </c>
      <c r="Q51" s="34">
        <f>SUM(Q36,Q43,Q45,Q50)</f>
        <v>11</v>
      </c>
      <c r="R51" s="34">
        <f>SUM(R36,R43,R45,R50)</f>
        <v>0</v>
      </c>
      <c r="S51" s="34">
        <f>SUM(S36,S43,S45,S50)</f>
        <v>7</v>
      </c>
      <c r="T51" s="32"/>
    </row>
    <row r="52" spans="1:20" s="3" customFormat="1" x14ac:dyDescent="0.3">
      <c r="A52" s="208"/>
      <c r="B52" s="208"/>
      <c r="C52" s="208"/>
      <c r="D52" s="209"/>
      <c r="E52" s="209"/>
      <c r="F52" s="210"/>
      <c r="G52" s="211"/>
      <c r="H52" s="212"/>
      <c r="I52" s="213"/>
      <c r="J52" s="213"/>
      <c r="K52" s="213"/>
      <c r="L52" s="213"/>
      <c r="M52" s="214"/>
      <c r="N52" s="214"/>
      <c r="O52" s="214"/>
      <c r="P52" s="214"/>
      <c r="Q52" s="214"/>
      <c r="R52" s="214"/>
      <c r="S52" s="214"/>
      <c r="T52" s="208"/>
    </row>
    <row r="53" spans="1:20" s="3" customFormat="1" x14ac:dyDescent="0.3">
      <c r="A53" s="36"/>
      <c r="B53" s="36"/>
      <c r="C53" s="36"/>
      <c r="D53" s="37"/>
      <c r="E53" s="37"/>
      <c r="G53" s="38"/>
      <c r="H53" s="39"/>
      <c r="I53" s="40"/>
      <c r="J53" s="40"/>
      <c r="K53" s="40"/>
      <c r="L53" s="40"/>
      <c r="M53" s="41"/>
      <c r="N53" s="41"/>
      <c r="O53" s="41"/>
      <c r="P53" s="41"/>
      <c r="Q53" s="41"/>
      <c r="R53" s="41"/>
      <c r="S53" s="41"/>
      <c r="T53" s="36"/>
    </row>
    <row r="54" spans="1:20" s="3" customFormat="1" x14ac:dyDescent="0.3">
      <c r="A54" s="36"/>
      <c r="B54" s="36"/>
      <c r="C54" s="36"/>
      <c r="D54" s="37"/>
      <c r="E54" s="37"/>
      <c r="G54" s="38"/>
      <c r="H54" s="39"/>
      <c r="I54" s="40"/>
      <c r="J54" s="40"/>
      <c r="K54" s="40"/>
      <c r="L54" s="40"/>
      <c r="M54" s="41"/>
      <c r="N54" s="41"/>
      <c r="O54" s="41"/>
      <c r="P54" s="41"/>
      <c r="Q54" s="41"/>
      <c r="R54" s="41"/>
      <c r="S54" s="41"/>
      <c r="T54" s="36"/>
    </row>
    <row r="55" spans="1:20" s="3" customFormat="1" x14ac:dyDescent="0.3">
      <c r="A55" s="36"/>
      <c r="B55" s="36"/>
      <c r="C55" s="36"/>
      <c r="D55" s="37"/>
      <c r="E55" s="37"/>
      <c r="G55" s="38"/>
      <c r="H55" s="39"/>
      <c r="I55" s="40"/>
      <c r="J55" s="40"/>
      <c r="K55" s="40"/>
      <c r="L55" s="40"/>
      <c r="M55" s="41"/>
      <c r="N55" s="41"/>
      <c r="O55" s="41"/>
      <c r="P55" s="41"/>
      <c r="Q55" s="41"/>
      <c r="R55" s="41"/>
      <c r="S55" s="41"/>
      <c r="T55" s="36"/>
    </row>
    <row r="56" spans="1:20" s="3" customFormat="1" x14ac:dyDescent="0.3">
      <c r="A56" s="36"/>
      <c r="B56" s="36"/>
      <c r="C56" s="36"/>
      <c r="D56" s="37"/>
      <c r="E56" s="37"/>
      <c r="G56" s="38"/>
      <c r="H56" s="39"/>
      <c r="I56" s="40"/>
      <c r="J56" s="40"/>
      <c r="K56" s="40"/>
      <c r="L56" s="40"/>
      <c r="M56" s="41"/>
      <c r="N56" s="41"/>
      <c r="O56" s="41"/>
      <c r="P56" s="41"/>
      <c r="Q56" s="41"/>
      <c r="R56" s="41"/>
      <c r="S56" s="41"/>
      <c r="T56" s="36"/>
    </row>
    <row r="57" spans="1:20" s="3" customFormat="1" x14ac:dyDescent="0.3">
      <c r="A57" s="36"/>
      <c r="B57" s="36"/>
      <c r="C57" s="36"/>
      <c r="D57" s="37"/>
      <c r="E57" s="37"/>
      <c r="G57" s="38"/>
      <c r="H57" s="39"/>
      <c r="I57" s="40"/>
      <c r="J57" s="40"/>
      <c r="K57" s="40"/>
      <c r="L57" s="40"/>
      <c r="M57" s="41"/>
      <c r="N57" s="41"/>
      <c r="O57" s="41"/>
      <c r="P57" s="41"/>
      <c r="Q57" s="41"/>
      <c r="R57" s="41"/>
      <c r="S57" s="41"/>
      <c r="T57" s="36"/>
    </row>
    <row r="58" spans="1:20" s="3" customFormat="1" x14ac:dyDescent="0.3">
      <c r="A58" s="36"/>
      <c r="B58" s="36"/>
      <c r="C58" s="36"/>
      <c r="D58" s="37"/>
      <c r="E58" s="37"/>
      <c r="G58" s="38"/>
      <c r="H58" s="39"/>
      <c r="I58" s="40"/>
      <c r="J58" s="40"/>
      <c r="K58" s="40"/>
      <c r="L58" s="40"/>
      <c r="M58" s="41"/>
      <c r="N58" s="41"/>
      <c r="O58" s="41"/>
      <c r="P58" s="41"/>
      <c r="Q58" s="41"/>
      <c r="R58" s="41"/>
      <c r="S58" s="41"/>
      <c r="T58" s="36"/>
    </row>
  </sheetData>
  <mergeCells count="13">
    <mergeCell ref="M5:O5"/>
    <mergeCell ref="P5:S5"/>
    <mergeCell ref="T5:T6"/>
    <mergeCell ref="A1:T1"/>
    <mergeCell ref="A2:T2"/>
    <mergeCell ref="A3:T3"/>
    <mergeCell ref="A4:T4"/>
    <mergeCell ref="A5:E5"/>
    <mergeCell ref="F5:F6"/>
    <mergeCell ref="G5:G6"/>
    <mergeCell ref="H5:H6"/>
    <mergeCell ref="I5:J5"/>
    <mergeCell ref="K5:L5"/>
  </mergeCells>
  <phoneticPr fontId="4" type="noConversion"/>
  <printOptions horizontalCentered="1"/>
  <pageMargins left="0.19685039370078741" right="0.19685039370078741" top="0.59055118110236227" bottom="0.47244094488188981" header="0.31496062992125984" footer="0.27559055118110237"/>
  <pageSetup paperSize="9" scale="74" fitToHeight="0"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4</vt:i4>
      </vt:variant>
    </vt:vector>
  </HeadingPairs>
  <TitlesOfParts>
    <vt:vector size="6" baseType="lpstr">
      <vt:lpstr>108出國</vt:lpstr>
      <vt:lpstr>108大陸</vt:lpstr>
      <vt:lpstr>'108大陸'!Print_Area</vt:lpstr>
      <vt:lpstr>'108出國'!Print_Area</vt:lpstr>
      <vt:lpstr>'108大陸'!Print_Titles</vt:lpstr>
      <vt:lpstr>'108出國'!Print_Titles</vt:lpstr>
    </vt:vector>
  </TitlesOfParts>
  <Company>MOEA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周怡劭</dc:creator>
  <cp:lastModifiedBy>陳威銘</cp:lastModifiedBy>
  <cp:lastPrinted>2020-03-25T02:02:35Z</cp:lastPrinted>
  <dcterms:created xsi:type="dcterms:W3CDTF">2017-03-21T10:26:55Z</dcterms:created>
  <dcterms:modified xsi:type="dcterms:W3CDTF">2020-03-30T08:14:26Z</dcterms:modified>
</cp:coreProperties>
</file>